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t.CASVN\Desktop\"/>
    </mc:Choice>
  </mc:AlternateContent>
  <xr:revisionPtr revIDLastSave="0" documentId="8_{7A14C3F3-BE5A-4804-B7A3-6B9B3AA037A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01-07-2023" sheetId="1" r:id="rId1"/>
    <sheet name="Desfasurator" sheetId="2" r:id="rId2"/>
  </sheets>
  <calcPr calcId="191029"/>
</workbook>
</file>

<file path=xl/calcChain.xml><?xml version="1.0" encoding="utf-8"?>
<calcChain xmlns="http://schemas.openxmlformats.org/spreadsheetml/2006/main">
  <c r="D17" i="2" l="1"/>
  <c r="E17" i="2"/>
  <c r="G17" i="2"/>
  <c r="H17" i="2"/>
  <c r="I17" i="2"/>
  <c r="J34" i="2" l="1"/>
  <c r="J33" i="2"/>
  <c r="J32" i="2"/>
  <c r="J31" i="2"/>
  <c r="J30" i="2"/>
  <c r="J29" i="2"/>
  <c r="J28" i="2"/>
  <c r="J26" i="2"/>
  <c r="J21" i="2"/>
  <c r="J22" i="2" s="1"/>
  <c r="J16" i="2"/>
  <c r="J15" i="2"/>
  <c r="J14" i="2"/>
  <c r="J13" i="2"/>
  <c r="J12" i="2"/>
  <c r="J11" i="2"/>
  <c r="J10" i="2"/>
  <c r="J9" i="2"/>
  <c r="J8" i="2"/>
  <c r="J27" i="2"/>
  <c r="D35" i="2"/>
  <c r="E35" i="2"/>
  <c r="G35" i="2"/>
  <c r="H35" i="2"/>
  <c r="I35" i="2"/>
  <c r="D22" i="2"/>
  <c r="E22" i="2"/>
  <c r="G22" i="2"/>
  <c r="H22" i="2"/>
  <c r="I22" i="2"/>
  <c r="F34" i="2"/>
  <c r="F33" i="2"/>
  <c r="K33" i="2" s="1"/>
  <c r="F32" i="2"/>
  <c r="F31" i="2"/>
  <c r="F30" i="2"/>
  <c r="F29" i="2"/>
  <c r="F28" i="2"/>
  <c r="F26" i="2"/>
  <c r="F21" i="2"/>
  <c r="F16" i="2"/>
  <c r="F15" i="2"/>
  <c r="F14" i="2"/>
  <c r="F13" i="2"/>
  <c r="F12" i="2"/>
  <c r="F11" i="2"/>
  <c r="F10" i="2"/>
  <c r="F9" i="2"/>
  <c r="F8" i="2"/>
  <c r="F27" i="2"/>
  <c r="J17" i="2" l="1"/>
  <c r="F17" i="2"/>
  <c r="K21" i="2"/>
  <c r="K34" i="2"/>
  <c r="K30" i="2"/>
  <c r="K32" i="2"/>
  <c r="K31" i="2"/>
  <c r="K29" i="2"/>
  <c r="K27" i="2"/>
  <c r="H37" i="2"/>
  <c r="K16" i="2"/>
  <c r="K15" i="2"/>
  <c r="K14" i="2"/>
  <c r="K13" i="2"/>
  <c r="K10" i="2"/>
  <c r="K9" i="2"/>
  <c r="K8" i="2"/>
  <c r="K11" i="2"/>
  <c r="K28" i="2"/>
  <c r="K26" i="2"/>
  <c r="F35" i="2"/>
  <c r="K12" i="2"/>
  <c r="E37" i="2"/>
  <c r="J35" i="2"/>
  <c r="I37" i="2"/>
  <c r="D37" i="2"/>
  <c r="F22" i="2"/>
  <c r="G37" i="2"/>
  <c r="G21" i="1"/>
  <c r="I21" i="1"/>
  <c r="K17" i="2" l="1"/>
  <c r="J37" i="2"/>
  <c r="F37" i="2"/>
  <c r="C35" i="2" l="1"/>
  <c r="K35" i="2"/>
  <c r="C22" i="2"/>
  <c r="K22" i="2"/>
  <c r="C17" i="2"/>
  <c r="K37" i="2" l="1"/>
  <c r="C37" i="2"/>
  <c r="D53" i="1" l="1"/>
  <c r="D25" i="1"/>
  <c r="D27" i="1" s="1"/>
  <c r="E49" i="1"/>
  <c r="C49" i="1"/>
  <c r="F48" i="1"/>
  <c r="F47" i="1"/>
  <c r="F46" i="1"/>
  <c r="F45" i="1"/>
  <c r="F44" i="1"/>
  <c r="F43" i="1"/>
  <c r="C21" i="1"/>
  <c r="E20" i="1"/>
  <c r="E19" i="1"/>
  <c r="E18" i="1"/>
  <c r="E17" i="1"/>
  <c r="E16" i="1"/>
  <c r="E15" i="1"/>
  <c r="E14" i="1"/>
  <c r="E13" i="1"/>
  <c r="E12" i="1"/>
  <c r="E21" i="1" l="1"/>
  <c r="C36" i="1"/>
  <c r="D42" i="1" s="1"/>
  <c r="G42" i="1" s="1"/>
  <c r="E36" i="1"/>
  <c r="F41" i="1" s="1"/>
  <c r="F49" i="1" s="1"/>
  <c r="I8" i="1"/>
  <c r="J20" i="1" s="1"/>
  <c r="G8" i="1"/>
  <c r="H14" i="1" s="1"/>
  <c r="C8" i="1"/>
  <c r="D19" i="1" s="1"/>
  <c r="D46" i="1" l="1"/>
  <c r="G46" i="1" s="1"/>
  <c r="D48" i="1"/>
  <c r="G48" i="1" s="1"/>
  <c r="D43" i="1"/>
  <c r="G43" i="1" s="1"/>
  <c r="D40" i="1"/>
  <c r="G40" i="1" s="1"/>
  <c r="D45" i="1"/>
  <c r="G45" i="1" s="1"/>
  <c r="H17" i="1"/>
  <c r="H12" i="1"/>
  <c r="J16" i="1"/>
  <c r="H18" i="1"/>
  <c r="D13" i="1"/>
  <c r="J13" i="1"/>
  <c r="D20" i="1"/>
  <c r="K20" i="1" s="1"/>
  <c r="J12" i="1"/>
  <c r="J15" i="1"/>
  <c r="D41" i="1"/>
  <c r="G41" i="1" s="1"/>
  <c r="D47" i="1"/>
  <c r="G47" i="1" s="1"/>
  <c r="D44" i="1"/>
  <c r="G44" i="1" s="1"/>
  <c r="J14" i="1"/>
  <c r="J18" i="1"/>
  <c r="J19" i="1"/>
  <c r="J17" i="1"/>
  <c r="D14" i="1"/>
  <c r="D12" i="1"/>
  <c r="D16" i="1"/>
  <c r="D17" i="1"/>
  <c r="H20" i="1"/>
  <c r="F20" i="1" s="1"/>
  <c r="D15" i="1"/>
  <c r="D18" i="1"/>
  <c r="H19" i="1"/>
  <c r="F14" i="1"/>
  <c r="H13" i="1"/>
  <c r="H16" i="1"/>
  <c r="F16" i="1" s="1"/>
  <c r="H15" i="1"/>
  <c r="K16" i="1" l="1"/>
  <c r="D21" i="1"/>
  <c r="K14" i="1"/>
  <c r="J21" i="1"/>
  <c r="H21" i="1"/>
  <c r="G49" i="1"/>
  <c r="D49" i="1"/>
  <c r="F17" i="1"/>
  <c r="K17" i="1" s="1"/>
  <c r="F15" i="1"/>
  <c r="K15" i="1" s="1"/>
  <c r="F18" i="1"/>
  <c r="K18" i="1" s="1"/>
  <c r="F13" i="1"/>
  <c r="K13" i="1" s="1"/>
  <c r="F19" i="1"/>
  <c r="K19" i="1" s="1"/>
  <c r="F12" i="1"/>
  <c r="K12" i="1" l="1"/>
  <c r="K21" i="1" s="1"/>
  <c r="F21" i="1"/>
</calcChain>
</file>

<file path=xl/sharedStrings.xml><?xml version="1.0" encoding="utf-8"?>
<sst xmlns="http://schemas.openxmlformats.org/spreadsheetml/2006/main" count="121" uniqueCount="65">
  <si>
    <t>Anexa 1</t>
  </si>
  <si>
    <t>CAS  VRANCEA</t>
  </si>
  <si>
    <t>ASISTENTA MEDICALĂ AMBULATORIE PENTRU SPECIALITĂŢI  PARACLINICE</t>
  </si>
  <si>
    <t>analize medicale de laborator</t>
  </si>
  <si>
    <t>valoare punct</t>
  </si>
  <si>
    <t>Nr. crt.</t>
  </si>
  <si>
    <t>FURNIZOR</t>
  </si>
  <si>
    <t xml:space="preserve">Criteriul de evaluare a resurselor </t>
  </si>
  <si>
    <t>Criteriul de calitate</t>
  </si>
  <si>
    <t xml:space="preserve">TOTAL </t>
  </si>
  <si>
    <t>Punctaj</t>
  </si>
  <si>
    <t>Valoare</t>
  </si>
  <si>
    <t>Total Punctaj</t>
  </si>
  <si>
    <t>indeplinirea cerintelor pentru calitate si competenta</t>
  </si>
  <si>
    <t>Val A</t>
  </si>
  <si>
    <t>participare la schemele de intercomparare laboratoare de analize medicale</t>
  </si>
  <si>
    <t>Val B</t>
  </si>
  <si>
    <t>SC MATERNA SRL</t>
  </si>
  <si>
    <t>LAB.CLN.GASPAR</t>
  </si>
  <si>
    <t>SC CLINICA SANTE SRL</t>
  </si>
  <si>
    <t xml:space="preserve">SC MEDICAL GISANA </t>
  </si>
  <si>
    <t>SC GRAL MEDICAL SRL</t>
  </si>
  <si>
    <t>SC MEDCENTER SRL</t>
  </si>
  <si>
    <t>SC LABORATOR EXCEL SRL</t>
  </si>
  <si>
    <t>SPITALUL ADJUD</t>
  </si>
  <si>
    <t>SPITALUL DUMBRAVENI</t>
  </si>
  <si>
    <t>TOTAL</t>
  </si>
  <si>
    <t>Buget asistenta paraclinice</t>
  </si>
  <si>
    <t>ANALIZE LABORATOR</t>
  </si>
  <si>
    <t>Anatomie patologica</t>
  </si>
  <si>
    <t>Intocmit</t>
  </si>
  <si>
    <t>SUMA DE REPARTIZAT</t>
  </si>
  <si>
    <t>Ec. Maria Murea</t>
  </si>
  <si>
    <t>radiologie - imagistica medicala</t>
  </si>
  <si>
    <t>Nr.crt.</t>
  </si>
  <si>
    <t>Criteriul de evaluare a resurselor</t>
  </si>
  <si>
    <t>Criteriul de disponibilitate</t>
  </si>
  <si>
    <t>SC AFFIDEA ROMANIA SRL</t>
  </si>
  <si>
    <t>SC INTERCLINIC SRL</t>
  </si>
  <si>
    <t>SC MEDECO SRL</t>
  </si>
  <si>
    <t>SPITALUL FOCSANI</t>
  </si>
  <si>
    <t>SPITALUL VIDRA</t>
  </si>
  <si>
    <t>SPITALUL PANCIU</t>
  </si>
  <si>
    <t xml:space="preserve">RADIOLOGIE SI IMAGISTICA        </t>
  </si>
  <si>
    <t>CAS VRANCEA</t>
  </si>
  <si>
    <t>Furnizori - ANALIZE LABORATOR</t>
  </si>
  <si>
    <t xml:space="preserve">Total </t>
  </si>
  <si>
    <t>SC CLINICA SANTE</t>
  </si>
  <si>
    <t xml:space="preserve">SC MEDCENTER SRL </t>
  </si>
  <si>
    <t>Furnizori - ANALIZE ANATOMIE PATOLOGICA</t>
  </si>
  <si>
    <t>Furnizori - RADIOLOGIE si IMAGISTICA</t>
  </si>
  <si>
    <t>SC AFFIDEA ROMANIA</t>
  </si>
  <si>
    <t xml:space="preserve">TOTAL GENERAL </t>
  </si>
  <si>
    <t>Iulie</t>
  </si>
  <si>
    <t>August</t>
  </si>
  <si>
    <t>Septembrie</t>
  </si>
  <si>
    <t>Total trim III</t>
  </si>
  <si>
    <t>Octombrie</t>
  </si>
  <si>
    <t>Noiembrie</t>
  </si>
  <si>
    <t>Decembrie</t>
  </si>
  <si>
    <t>Total trim IV</t>
  </si>
  <si>
    <t>SC MEDIMA HEALTH SA</t>
  </si>
  <si>
    <t xml:space="preserve">Criterii privind repartizarea fondului investigatii paraclinice IULIE - DECEMBRIE 2023 </t>
  </si>
  <si>
    <t>Criterii privind repartizarea fondului investigatii paraclinice IULIE - DECEMBRIE 2023</t>
  </si>
  <si>
    <t xml:space="preserve">VALORI DE CONTRACT ATRIBUITE FURNIZORILOR DE SERVICII MEDICALE PARACLINICE ÎN PERIOADA IULIE - DECEMBRIE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</si>
</sst>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20">
    <xf numFmtId="0" fontId="0" fillId="0" borderId="0" xfId="0"/>
    <xf numFmtId="0" fontId="2" fillId="0" borderId="0" xfId="0" applyFont="1"/>
    <xf numFmtId="4" fontId="4" fillId="0" borderId="0" xfId="0" applyNumberFormat="1" applyFont="1"/>
    <xf numFmtId="2" fontId="4" fillId="0" borderId="0" xfId="0" applyNumberFormat="1" applyFont="1"/>
    <xf numFmtId="3" fontId="5" fillId="0" borderId="0" xfId="0" applyNumberFormat="1" applyFont="1"/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9" fontId="5" fillId="0" borderId="13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2" fontId="7" fillId="0" borderId="14" xfId="0" applyNumberFormat="1" applyFont="1" applyBorder="1"/>
    <xf numFmtId="4" fontId="0" fillId="0" borderId="14" xfId="0" applyNumberFormat="1" applyBorder="1"/>
    <xf numFmtId="4" fontId="8" fillId="0" borderId="14" xfId="0" applyNumberFormat="1" applyFont="1" applyBorder="1"/>
    <xf numFmtId="0" fontId="7" fillId="0" borderId="14" xfId="0" applyFont="1" applyBorder="1"/>
    <xf numFmtId="0" fontId="8" fillId="0" borderId="14" xfId="0" applyFont="1" applyBorder="1"/>
    <xf numFmtId="4" fontId="0" fillId="0" borderId="0" xfId="0" applyNumberFormat="1"/>
    <xf numFmtId="4" fontId="7" fillId="0" borderId="14" xfId="0" applyNumberFormat="1" applyFont="1" applyBorder="1"/>
    <xf numFmtId="4" fontId="9" fillId="0" borderId="14" xfId="0" applyNumberFormat="1" applyFont="1" applyBorder="1"/>
    <xf numFmtId="0" fontId="9" fillId="0" borderId="14" xfId="0" applyFont="1" applyBorder="1"/>
    <xf numFmtId="0" fontId="0" fillId="0" borderId="10" xfId="0" applyBorder="1"/>
    <xf numFmtId="2" fontId="7" fillId="0" borderId="15" xfId="0" applyNumberFormat="1" applyFont="1" applyBorder="1"/>
    <xf numFmtId="4" fontId="8" fillId="0" borderId="13" xfId="0" applyNumberFormat="1" applyFont="1" applyBorder="1"/>
    <xf numFmtId="4" fontId="9" fillId="0" borderId="13" xfId="0" applyNumberFormat="1" applyFont="1" applyBorder="1"/>
    <xf numFmtId="0" fontId="8" fillId="0" borderId="15" xfId="0" applyFont="1" applyBorder="1"/>
    <xf numFmtId="4" fontId="0" fillId="0" borderId="13" xfId="0" applyNumberFormat="1" applyBorder="1"/>
    <xf numFmtId="0" fontId="0" fillId="0" borderId="16" xfId="0" applyBorder="1"/>
    <xf numFmtId="0" fontId="4" fillId="0" borderId="17" xfId="0" applyFont="1" applyBorder="1" applyAlignment="1">
      <alignment horizontal="center"/>
    </xf>
    <xf numFmtId="4" fontId="4" fillId="0" borderId="18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/>
    <xf numFmtId="10" fontId="10" fillId="0" borderId="0" xfId="0" applyNumberFormat="1" applyFont="1"/>
    <xf numFmtId="0" fontId="9" fillId="0" borderId="0" xfId="0" applyFont="1"/>
    <xf numFmtId="10" fontId="11" fillId="0" borderId="0" xfId="0" applyNumberFormat="1" applyFont="1"/>
    <xf numFmtId="4" fontId="12" fillId="0" borderId="16" xfId="0" applyNumberFormat="1" applyFont="1" applyBorder="1"/>
    <xf numFmtId="4" fontId="12" fillId="0" borderId="0" xfId="0" applyNumberFormat="1" applyFon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2" fontId="0" fillId="0" borderId="0" xfId="0" applyNumberFormat="1"/>
    <xf numFmtId="0" fontId="5" fillId="0" borderId="21" xfId="0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/>
    </xf>
    <xf numFmtId="4" fontId="0" fillId="0" borderId="24" xfId="0" applyNumberFormat="1" applyBorder="1"/>
    <xf numFmtId="2" fontId="0" fillId="0" borderId="14" xfId="0" applyNumberFormat="1" applyBorder="1"/>
    <xf numFmtId="4" fontId="5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2" borderId="28" xfId="0" applyFont="1" applyFill="1" applyBorder="1"/>
    <xf numFmtId="4" fontId="7" fillId="2" borderId="5" xfId="0" applyNumberFormat="1" applyFont="1" applyFill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4" fontId="7" fillId="2" borderId="14" xfId="0" applyNumberFormat="1" applyFont="1" applyFill="1" applyBorder="1"/>
    <xf numFmtId="0" fontId="7" fillId="2" borderId="29" xfId="0" applyFont="1" applyFill="1" applyBorder="1"/>
    <xf numFmtId="4" fontId="7" fillId="2" borderId="11" xfId="0" applyNumberFormat="1" applyFont="1" applyFill="1" applyBorder="1"/>
    <xf numFmtId="0" fontId="7" fillId="0" borderId="16" xfId="0" applyFont="1" applyBorder="1"/>
    <xf numFmtId="0" fontId="4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/>
    <xf numFmtId="0" fontId="7" fillId="0" borderId="0" xfId="0" applyFont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/>
    <xf numFmtId="4" fontId="4" fillId="3" borderId="0" xfId="0" applyNumberFormat="1" applyFont="1" applyFill="1"/>
    <xf numFmtId="0" fontId="7" fillId="0" borderId="23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2" borderId="0" xfId="0" applyFont="1" applyFill="1"/>
    <xf numFmtId="4" fontId="7" fillId="2" borderId="0" xfId="0" applyNumberFormat="1" applyFont="1" applyFill="1"/>
    <xf numFmtId="0" fontId="7" fillId="0" borderId="13" xfId="0" applyFont="1" applyBorder="1" applyAlignment="1">
      <alignment horizontal="center"/>
    </xf>
    <xf numFmtId="0" fontId="7" fillId="2" borderId="13" xfId="0" applyFont="1" applyFill="1" applyBorder="1"/>
    <xf numFmtId="4" fontId="7" fillId="2" borderId="30" xfId="0" applyNumberFormat="1" applyFont="1" applyFill="1" applyBorder="1"/>
    <xf numFmtId="0" fontId="4" fillId="2" borderId="31" xfId="0" applyFont="1" applyFill="1" applyBorder="1" applyAlignment="1">
      <alignment horizontal="center"/>
    </xf>
    <xf numFmtId="4" fontId="4" fillId="0" borderId="17" xfId="0" applyNumberFormat="1" applyFont="1" applyBorder="1"/>
    <xf numFmtId="0" fontId="7" fillId="3" borderId="0" xfId="0" applyFont="1" applyFill="1"/>
    <xf numFmtId="4" fontId="7" fillId="3" borderId="0" xfId="0" applyNumberFormat="1" applyFont="1" applyFill="1"/>
    <xf numFmtId="0" fontId="7" fillId="0" borderId="31" xfId="0" applyFont="1" applyBorder="1" applyAlignment="1">
      <alignment horizontal="center"/>
    </xf>
    <xf numFmtId="4" fontId="4" fillId="4" borderId="17" xfId="0" applyNumberFormat="1" applyFont="1" applyFill="1" applyBorder="1"/>
    <xf numFmtId="0" fontId="7" fillId="0" borderId="0" xfId="0" applyFont="1" applyAlignment="1">
      <alignment wrapText="1"/>
    </xf>
    <xf numFmtId="4" fontId="4" fillId="2" borderId="14" xfId="0" applyNumberFormat="1" applyFont="1" applyFill="1" applyBorder="1"/>
    <xf numFmtId="4" fontId="4" fillId="3" borderId="2" xfId="0" applyNumberFormat="1" applyFont="1" applyFill="1" applyBorder="1"/>
    <xf numFmtId="4" fontId="4" fillId="3" borderId="14" xfId="0" applyNumberFormat="1" applyFont="1" applyFill="1" applyBorder="1"/>
    <xf numFmtId="4" fontId="4" fillId="3" borderId="15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Border="1"/>
    <xf numFmtId="0" fontId="0" fillId="0" borderId="9" xfId="0" applyBorder="1"/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workbookViewId="0">
      <selection activeCell="K29" sqref="K29"/>
    </sheetView>
  </sheetViews>
  <sheetFormatPr defaultRowHeight="15" x14ac:dyDescent="0.25"/>
  <cols>
    <col min="1" max="1" width="4.42578125" customWidth="1"/>
    <col min="2" max="2" width="25.85546875" customWidth="1"/>
    <col min="3" max="3" width="11.42578125" customWidth="1"/>
    <col min="4" max="4" width="12.7109375" customWidth="1"/>
    <col min="5" max="5" width="10.28515625" customWidth="1"/>
    <col min="6" max="6" width="11.85546875" customWidth="1"/>
    <col min="7" max="7" width="12" customWidth="1"/>
    <col min="8" max="8" width="11" customWidth="1"/>
    <col min="9" max="9" width="11.42578125" customWidth="1"/>
    <col min="10" max="10" width="10.85546875" customWidth="1"/>
    <col min="11" max="11" width="12.5703125" customWidth="1"/>
    <col min="12" max="12" width="4.5703125" customWidth="1"/>
    <col min="256" max="256" width="4.42578125" customWidth="1"/>
    <col min="257" max="257" width="25.85546875" customWidth="1"/>
    <col min="258" max="258" width="11.42578125" customWidth="1"/>
    <col min="259" max="259" width="12.7109375" customWidth="1"/>
    <col min="260" max="260" width="10.28515625" customWidth="1"/>
    <col min="261" max="261" width="11.85546875" customWidth="1"/>
    <col min="262" max="262" width="10.5703125" customWidth="1"/>
    <col min="263" max="263" width="11" customWidth="1"/>
    <col min="264" max="264" width="11.42578125" customWidth="1"/>
    <col min="265" max="265" width="10.85546875" customWidth="1"/>
    <col min="266" max="266" width="12.5703125" customWidth="1"/>
    <col min="512" max="512" width="4.42578125" customWidth="1"/>
    <col min="513" max="513" width="25.85546875" customWidth="1"/>
    <col min="514" max="514" width="11.42578125" customWidth="1"/>
    <col min="515" max="515" width="12.7109375" customWidth="1"/>
    <col min="516" max="516" width="10.28515625" customWidth="1"/>
    <col min="517" max="517" width="11.85546875" customWidth="1"/>
    <col min="518" max="518" width="10.5703125" customWidth="1"/>
    <col min="519" max="519" width="11" customWidth="1"/>
    <col min="520" max="520" width="11.42578125" customWidth="1"/>
    <col min="521" max="521" width="10.85546875" customWidth="1"/>
    <col min="522" max="522" width="12.5703125" customWidth="1"/>
    <col min="768" max="768" width="4.42578125" customWidth="1"/>
    <col min="769" max="769" width="25.85546875" customWidth="1"/>
    <col min="770" max="770" width="11.42578125" customWidth="1"/>
    <col min="771" max="771" width="12.7109375" customWidth="1"/>
    <col min="772" max="772" width="10.28515625" customWidth="1"/>
    <col min="773" max="773" width="11.85546875" customWidth="1"/>
    <col min="774" max="774" width="10.5703125" customWidth="1"/>
    <col min="775" max="775" width="11" customWidth="1"/>
    <col min="776" max="776" width="11.42578125" customWidth="1"/>
    <col min="777" max="777" width="10.85546875" customWidth="1"/>
    <col min="778" max="778" width="12.5703125" customWidth="1"/>
    <col min="1024" max="1024" width="4.42578125" customWidth="1"/>
    <col min="1025" max="1025" width="25.85546875" customWidth="1"/>
    <col min="1026" max="1026" width="11.42578125" customWidth="1"/>
    <col min="1027" max="1027" width="12.7109375" customWidth="1"/>
    <col min="1028" max="1028" width="10.28515625" customWidth="1"/>
    <col min="1029" max="1029" width="11.85546875" customWidth="1"/>
    <col min="1030" max="1030" width="10.5703125" customWidth="1"/>
    <col min="1031" max="1031" width="11" customWidth="1"/>
    <col min="1032" max="1032" width="11.42578125" customWidth="1"/>
    <col min="1033" max="1033" width="10.85546875" customWidth="1"/>
    <col min="1034" max="1034" width="12.5703125" customWidth="1"/>
    <col min="1280" max="1280" width="4.42578125" customWidth="1"/>
    <col min="1281" max="1281" width="25.85546875" customWidth="1"/>
    <col min="1282" max="1282" width="11.42578125" customWidth="1"/>
    <col min="1283" max="1283" width="12.7109375" customWidth="1"/>
    <col min="1284" max="1284" width="10.28515625" customWidth="1"/>
    <col min="1285" max="1285" width="11.85546875" customWidth="1"/>
    <col min="1286" max="1286" width="10.5703125" customWidth="1"/>
    <col min="1287" max="1287" width="11" customWidth="1"/>
    <col min="1288" max="1288" width="11.42578125" customWidth="1"/>
    <col min="1289" max="1289" width="10.85546875" customWidth="1"/>
    <col min="1290" max="1290" width="12.5703125" customWidth="1"/>
    <col min="1536" max="1536" width="4.42578125" customWidth="1"/>
    <col min="1537" max="1537" width="25.85546875" customWidth="1"/>
    <col min="1538" max="1538" width="11.42578125" customWidth="1"/>
    <col min="1539" max="1539" width="12.7109375" customWidth="1"/>
    <col min="1540" max="1540" width="10.28515625" customWidth="1"/>
    <col min="1541" max="1541" width="11.85546875" customWidth="1"/>
    <col min="1542" max="1542" width="10.5703125" customWidth="1"/>
    <col min="1543" max="1543" width="11" customWidth="1"/>
    <col min="1544" max="1544" width="11.42578125" customWidth="1"/>
    <col min="1545" max="1545" width="10.85546875" customWidth="1"/>
    <col min="1546" max="1546" width="12.5703125" customWidth="1"/>
    <col min="1792" max="1792" width="4.42578125" customWidth="1"/>
    <col min="1793" max="1793" width="25.85546875" customWidth="1"/>
    <col min="1794" max="1794" width="11.42578125" customWidth="1"/>
    <col min="1795" max="1795" width="12.7109375" customWidth="1"/>
    <col min="1796" max="1796" width="10.28515625" customWidth="1"/>
    <col min="1797" max="1797" width="11.85546875" customWidth="1"/>
    <col min="1798" max="1798" width="10.5703125" customWidth="1"/>
    <col min="1799" max="1799" width="11" customWidth="1"/>
    <col min="1800" max="1800" width="11.42578125" customWidth="1"/>
    <col min="1801" max="1801" width="10.85546875" customWidth="1"/>
    <col min="1802" max="1802" width="12.5703125" customWidth="1"/>
    <col min="2048" max="2048" width="4.42578125" customWidth="1"/>
    <col min="2049" max="2049" width="25.85546875" customWidth="1"/>
    <col min="2050" max="2050" width="11.42578125" customWidth="1"/>
    <col min="2051" max="2051" width="12.7109375" customWidth="1"/>
    <col min="2052" max="2052" width="10.28515625" customWidth="1"/>
    <col min="2053" max="2053" width="11.85546875" customWidth="1"/>
    <col min="2054" max="2054" width="10.5703125" customWidth="1"/>
    <col min="2055" max="2055" width="11" customWidth="1"/>
    <col min="2056" max="2056" width="11.42578125" customWidth="1"/>
    <col min="2057" max="2057" width="10.85546875" customWidth="1"/>
    <col min="2058" max="2058" width="12.5703125" customWidth="1"/>
    <col min="2304" max="2304" width="4.42578125" customWidth="1"/>
    <col min="2305" max="2305" width="25.85546875" customWidth="1"/>
    <col min="2306" max="2306" width="11.42578125" customWidth="1"/>
    <col min="2307" max="2307" width="12.7109375" customWidth="1"/>
    <col min="2308" max="2308" width="10.28515625" customWidth="1"/>
    <col min="2309" max="2309" width="11.85546875" customWidth="1"/>
    <col min="2310" max="2310" width="10.5703125" customWidth="1"/>
    <col min="2311" max="2311" width="11" customWidth="1"/>
    <col min="2312" max="2312" width="11.42578125" customWidth="1"/>
    <col min="2313" max="2313" width="10.85546875" customWidth="1"/>
    <col min="2314" max="2314" width="12.5703125" customWidth="1"/>
    <col min="2560" max="2560" width="4.42578125" customWidth="1"/>
    <col min="2561" max="2561" width="25.85546875" customWidth="1"/>
    <col min="2562" max="2562" width="11.42578125" customWidth="1"/>
    <col min="2563" max="2563" width="12.7109375" customWidth="1"/>
    <col min="2564" max="2564" width="10.28515625" customWidth="1"/>
    <col min="2565" max="2565" width="11.85546875" customWidth="1"/>
    <col min="2566" max="2566" width="10.5703125" customWidth="1"/>
    <col min="2567" max="2567" width="11" customWidth="1"/>
    <col min="2568" max="2568" width="11.42578125" customWidth="1"/>
    <col min="2569" max="2569" width="10.85546875" customWidth="1"/>
    <col min="2570" max="2570" width="12.5703125" customWidth="1"/>
    <col min="2816" max="2816" width="4.42578125" customWidth="1"/>
    <col min="2817" max="2817" width="25.85546875" customWidth="1"/>
    <col min="2818" max="2818" width="11.42578125" customWidth="1"/>
    <col min="2819" max="2819" width="12.7109375" customWidth="1"/>
    <col min="2820" max="2820" width="10.28515625" customWidth="1"/>
    <col min="2821" max="2821" width="11.85546875" customWidth="1"/>
    <col min="2822" max="2822" width="10.5703125" customWidth="1"/>
    <col min="2823" max="2823" width="11" customWidth="1"/>
    <col min="2824" max="2824" width="11.42578125" customWidth="1"/>
    <col min="2825" max="2825" width="10.85546875" customWidth="1"/>
    <col min="2826" max="2826" width="12.5703125" customWidth="1"/>
    <col min="3072" max="3072" width="4.42578125" customWidth="1"/>
    <col min="3073" max="3073" width="25.85546875" customWidth="1"/>
    <col min="3074" max="3074" width="11.42578125" customWidth="1"/>
    <col min="3075" max="3075" width="12.7109375" customWidth="1"/>
    <col min="3076" max="3076" width="10.28515625" customWidth="1"/>
    <col min="3077" max="3077" width="11.85546875" customWidth="1"/>
    <col min="3078" max="3078" width="10.5703125" customWidth="1"/>
    <col min="3079" max="3079" width="11" customWidth="1"/>
    <col min="3080" max="3080" width="11.42578125" customWidth="1"/>
    <col min="3081" max="3081" width="10.85546875" customWidth="1"/>
    <col min="3082" max="3082" width="12.5703125" customWidth="1"/>
    <col min="3328" max="3328" width="4.42578125" customWidth="1"/>
    <col min="3329" max="3329" width="25.85546875" customWidth="1"/>
    <col min="3330" max="3330" width="11.42578125" customWidth="1"/>
    <col min="3331" max="3331" width="12.7109375" customWidth="1"/>
    <col min="3332" max="3332" width="10.28515625" customWidth="1"/>
    <col min="3333" max="3333" width="11.85546875" customWidth="1"/>
    <col min="3334" max="3334" width="10.5703125" customWidth="1"/>
    <col min="3335" max="3335" width="11" customWidth="1"/>
    <col min="3336" max="3336" width="11.42578125" customWidth="1"/>
    <col min="3337" max="3337" width="10.85546875" customWidth="1"/>
    <col min="3338" max="3338" width="12.5703125" customWidth="1"/>
    <col min="3584" max="3584" width="4.42578125" customWidth="1"/>
    <col min="3585" max="3585" width="25.85546875" customWidth="1"/>
    <col min="3586" max="3586" width="11.42578125" customWidth="1"/>
    <col min="3587" max="3587" width="12.7109375" customWidth="1"/>
    <col min="3588" max="3588" width="10.28515625" customWidth="1"/>
    <col min="3589" max="3589" width="11.85546875" customWidth="1"/>
    <col min="3590" max="3590" width="10.5703125" customWidth="1"/>
    <col min="3591" max="3591" width="11" customWidth="1"/>
    <col min="3592" max="3592" width="11.42578125" customWidth="1"/>
    <col min="3593" max="3593" width="10.85546875" customWidth="1"/>
    <col min="3594" max="3594" width="12.5703125" customWidth="1"/>
    <col min="3840" max="3840" width="4.42578125" customWidth="1"/>
    <col min="3841" max="3841" width="25.85546875" customWidth="1"/>
    <col min="3842" max="3842" width="11.42578125" customWidth="1"/>
    <col min="3843" max="3843" width="12.7109375" customWidth="1"/>
    <col min="3844" max="3844" width="10.28515625" customWidth="1"/>
    <col min="3845" max="3845" width="11.85546875" customWidth="1"/>
    <col min="3846" max="3846" width="10.5703125" customWidth="1"/>
    <col min="3847" max="3847" width="11" customWidth="1"/>
    <col min="3848" max="3848" width="11.42578125" customWidth="1"/>
    <col min="3849" max="3849" width="10.85546875" customWidth="1"/>
    <col min="3850" max="3850" width="12.5703125" customWidth="1"/>
    <col min="4096" max="4096" width="4.42578125" customWidth="1"/>
    <col min="4097" max="4097" width="25.85546875" customWidth="1"/>
    <col min="4098" max="4098" width="11.42578125" customWidth="1"/>
    <col min="4099" max="4099" width="12.7109375" customWidth="1"/>
    <col min="4100" max="4100" width="10.28515625" customWidth="1"/>
    <col min="4101" max="4101" width="11.85546875" customWidth="1"/>
    <col min="4102" max="4102" width="10.5703125" customWidth="1"/>
    <col min="4103" max="4103" width="11" customWidth="1"/>
    <col min="4104" max="4104" width="11.42578125" customWidth="1"/>
    <col min="4105" max="4105" width="10.85546875" customWidth="1"/>
    <col min="4106" max="4106" width="12.5703125" customWidth="1"/>
    <col min="4352" max="4352" width="4.42578125" customWidth="1"/>
    <col min="4353" max="4353" width="25.85546875" customWidth="1"/>
    <col min="4354" max="4354" width="11.42578125" customWidth="1"/>
    <col min="4355" max="4355" width="12.7109375" customWidth="1"/>
    <col min="4356" max="4356" width="10.28515625" customWidth="1"/>
    <col min="4357" max="4357" width="11.85546875" customWidth="1"/>
    <col min="4358" max="4358" width="10.5703125" customWidth="1"/>
    <col min="4359" max="4359" width="11" customWidth="1"/>
    <col min="4360" max="4360" width="11.42578125" customWidth="1"/>
    <col min="4361" max="4361" width="10.85546875" customWidth="1"/>
    <col min="4362" max="4362" width="12.5703125" customWidth="1"/>
    <col min="4608" max="4608" width="4.42578125" customWidth="1"/>
    <col min="4609" max="4609" width="25.85546875" customWidth="1"/>
    <col min="4610" max="4610" width="11.42578125" customWidth="1"/>
    <col min="4611" max="4611" width="12.7109375" customWidth="1"/>
    <col min="4612" max="4612" width="10.28515625" customWidth="1"/>
    <col min="4613" max="4613" width="11.85546875" customWidth="1"/>
    <col min="4614" max="4614" width="10.5703125" customWidth="1"/>
    <col min="4615" max="4615" width="11" customWidth="1"/>
    <col min="4616" max="4616" width="11.42578125" customWidth="1"/>
    <col min="4617" max="4617" width="10.85546875" customWidth="1"/>
    <col min="4618" max="4618" width="12.5703125" customWidth="1"/>
    <col min="4864" max="4864" width="4.42578125" customWidth="1"/>
    <col min="4865" max="4865" width="25.85546875" customWidth="1"/>
    <col min="4866" max="4866" width="11.42578125" customWidth="1"/>
    <col min="4867" max="4867" width="12.7109375" customWidth="1"/>
    <col min="4868" max="4868" width="10.28515625" customWidth="1"/>
    <col min="4869" max="4869" width="11.85546875" customWidth="1"/>
    <col min="4870" max="4870" width="10.5703125" customWidth="1"/>
    <col min="4871" max="4871" width="11" customWidth="1"/>
    <col min="4872" max="4872" width="11.42578125" customWidth="1"/>
    <col min="4873" max="4873" width="10.85546875" customWidth="1"/>
    <col min="4874" max="4874" width="12.5703125" customWidth="1"/>
    <col min="5120" max="5120" width="4.42578125" customWidth="1"/>
    <col min="5121" max="5121" width="25.85546875" customWidth="1"/>
    <col min="5122" max="5122" width="11.42578125" customWidth="1"/>
    <col min="5123" max="5123" width="12.7109375" customWidth="1"/>
    <col min="5124" max="5124" width="10.28515625" customWidth="1"/>
    <col min="5125" max="5125" width="11.85546875" customWidth="1"/>
    <col min="5126" max="5126" width="10.5703125" customWidth="1"/>
    <col min="5127" max="5127" width="11" customWidth="1"/>
    <col min="5128" max="5128" width="11.42578125" customWidth="1"/>
    <col min="5129" max="5129" width="10.85546875" customWidth="1"/>
    <col min="5130" max="5130" width="12.5703125" customWidth="1"/>
    <col min="5376" max="5376" width="4.42578125" customWidth="1"/>
    <col min="5377" max="5377" width="25.85546875" customWidth="1"/>
    <col min="5378" max="5378" width="11.42578125" customWidth="1"/>
    <col min="5379" max="5379" width="12.7109375" customWidth="1"/>
    <col min="5380" max="5380" width="10.28515625" customWidth="1"/>
    <col min="5381" max="5381" width="11.85546875" customWidth="1"/>
    <col min="5382" max="5382" width="10.5703125" customWidth="1"/>
    <col min="5383" max="5383" width="11" customWidth="1"/>
    <col min="5384" max="5384" width="11.42578125" customWidth="1"/>
    <col min="5385" max="5385" width="10.85546875" customWidth="1"/>
    <col min="5386" max="5386" width="12.5703125" customWidth="1"/>
    <col min="5632" max="5632" width="4.42578125" customWidth="1"/>
    <col min="5633" max="5633" width="25.85546875" customWidth="1"/>
    <col min="5634" max="5634" width="11.42578125" customWidth="1"/>
    <col min="5635" max="5635" width="12.7109375" customWidth="1"/>
    <col min="5636" max="5636" width="10.28515625" customWidth="1"/>
    <col min="5637" max="5637" width="11.85546875" customWidth="1"/>
    <col min="5638" max="5638" width="10.5703125" customWidth="1"/>
    <col min="5639" max="5639" width="11" customWidth="1"/>
    <col min="5640" max="5640" width="11.42578125" customWidth="1"/>
    <col min="5641" max="5641" width="10.85546875" customWidth="1"/>
    <col min="5642" max="5642" width="12.5703125" customWidth="1"/>
    <col min="5888" max="5888" width="4.42578125" customWidth="1"/>
    <col min="5889" max="5889" width="25.85546875" customWidth="1"/>
    <col min="5890" max="5890" width="11.42578125" customWidth="1"/>
    <col min="5891" max="5891" width="12.7109375" customWidth="1"/>
    <col min="5892" max="5892" width="10.28515625" customWidth="1"/>
    <col min="5893" max="5893" width="11.85546875" customWidth="1"/>
    <col min="5894" max="5894" width="10.5703125" customWidth="1"/>
    <col min="5895" max="5895" width="11" customWidth="1"/>
    <col min="5896" max="5896" width="11.42578125" customWidth="1"/>
    <col min="5897" max="5897" width="10.85546875" customWidth="1"/>
    <col min="5898" max="5898" width="12.5703125" customWidth="1"/>
    <col min="6144" max="6144" width="4.42578125" customWidth="1"/>
    <col min="6145" max="6145" width="25.85546875" customWidth="1"/>
    <col min="6146" max="6146" width="11.42578125" customWidth="1"/>
    <col min="6147" max="6147" width="12.7109375" customWidth="1"/>
    <col min="6148" max="6148" width="10.28515625" customWidth="1"/>
    <col min="6149" max="6149" width="11.85546875" customWidth="1"/>
    <col min="6150" max="6150" width="10.5703125" customWidth="1"/>
    <col min="6151" max="6151" width="11" customWidth="1"/>
    <col min="6152" max="6152" width="11.42578125" customWidth="1"/>
    <col min="6153" max="6153" width="10.85546875" customWidth="1"/>
    <col min="6154" max="6154" width="12.5703125" customWidth="1"/>
    <col min="6400" max="6400" width="4.42578125" customWidth="1"/>
    <col min="6401" max="6401" width="25.85546875" customWidth="1"/>
    <col min="6402" max="6402" width="11.42578125" customWidth="1"/>
    <col min="6403" max="6403" width="12.7109375" customWidth="1"/>
    <col min="6404" max="6404" width="10.28515625" customWidth="1"/>
    <col min="6405" max="6405" width="11.85546875" customWidth="1"/>
    <col min="6406" max="6406" width="10.5703125" customWidth="1"/>
    <col min="6407" max="6407" width="11" customWidth="1"/>
    <col min="6408" max="6408" width="11.42578125" customWidth="1"/>
    <col min="6409" max="6409" width="10.85546875" customWidth="1"/>
    <col min="6410" max="6410" width="12.5703125" customWidth="1"/>
    <col min="6656" max="6656" width="4.42578125" customWidth="1"/>
    <col min="6657" max="6657" width="25.85546875" customWidth="1"/>
    <col min="6658" max="6658" width="11.42578125" customWidth="1"/>
    <col min="6659" max="6659" width="12.7109375" customWidth="1"/>
    <col min="6660" max="6660" width="10.28515625" customWidth="1"/>
    <col min="6661" max="6661" width="11.85546875" customWidth="1"/>
    <col min="6662" max="6662" width="10.5703125" customWidth="1"/>
    <col min="6663" max="6663" width="11" customWidth="1"/>
    <col min="6664" max="6664" width="11.42578125" customWidth="1"/>
    <col min="6665" max="6665" width="10.85546875" customWidth="1"/>
    <col min="6666" max="6666" width="12.5703125" customWidth="1"/>
    <col min="6912" max="6912" width="4.42578125" customWidth="1"/>
    <col min="6913" max="6913" width="25.85546875" customWidth="1"/>
    <col min="6914" max="6914" width="11.42578125" customWidth="1"/>
    <col min="6915" max="6915" width="12.7109375" customWidth="1"/>
    <col min="6916" max="6916" width="10.28515625" customWidth="1"/>
    <col min="6917" max="6917" width="11.85546875" customWidth="1"/>
    <col min="6918" max="6918" width="10.5703125" customWidth="1"/>
    <col min="6919" max="6919" width="11" customWidth="1"/>
    <col min="6920" max="6920" width="11.42578125" customWidth="1"/>
    <col min="6921" max="6921" width="10.85546875" customWidth="1"/>
    <col min="6922" max="6922" width="12.5703125" customWidth="1"/>
    <col min="7168" max="7168" width="4.42578125" customWidth="1"/>
    <col min="7169" max="7169" width="25.85546875" customWidth="1"/>
    <col min="7170" max="7170" width="11.42578125" customWidth="1"/>
    <col min="7171" max="7171" width="12.7109375" customWidth="1"/>
    <col min="7172" max="7172" width="10.28515625" customWidth="1"/>
    <col min="7173" max="7173" width="11.85546875" customWidth="1"/>
    <col min="7174" max="7174" width="10.5703125" customWidth="1"/>
    <col min="7175" max="7175" width="11" customWidth="1"/>
    <col min="7176" max="7176" width="11.42578125" customWidth="1"/>
    <col min="7177" max="7177" width="10.85546875" customWidth="1"/>
    <col min="7178" max="7178" width="12.5703125" customWidth="1"/>
    <col min="7424" max="7424" width="4.42578125" customWidth="1"/>
    <col min="7425" max="7425" width="25.85546875" customWidth="1"/>
    <col min="7426" max="7426" width="11.42578125" customWidth="1"/>
    <col min="7427" max="7427" width="12.7109375" customWidth="1"/>
    <col min="7428" max="7428" width="10.28515625" customWidth="1"/>
    <col min="7429" max="7429" width="11.85546875" customWidth="1"/>
    <col min="7430" max="7430" width="10.5703125" customWidth="1"/>
    <col min="7431" max="7431" width="11" customWidth="1"/>
    <col min="7432" max="7432" width="11.42578125" customWidth="1"/>
    <col min="7433" max="7433" width="10.85546875" customWidth="1"/>
    <col min="7434" max="7434" width="12.5703125" customWidth="1"/>
    <col min="7680" max="7680" width="4.42578125" customWidth="1"/>
    <col min="7681" max="7681" width="25.85546875" customWidth="1"/>
    <col min="7682" max="7682" width="11.42578125" customWidth="1"/>
    <col min="7683" max="7683" width="12.7109375" customWidth="1"/>
    <col min="7684" max="7684" width="10.28515625" customWidth="1"/>
    <col min="7685" max="7685" width="11.85546875" customWidth="1"/>
    <col min="7686" max="7686" width="10.5703125" customWidth="1"/>
    <col min="7687" max="7687" width="11" customWidth="1"/>
    <col min="7688" max="7688" width="11.42578125" customWidth="1"/>
    <col min="7689" max="7689" width="10.85546875" customWidth="1"/>
    <col min="7690" max="7690" width="12.5703125" customWidth="1"/>
    <col min="7936" max="7936" width="4.42578125" customWidth="1"/>
    <col min="7937" max="7937" width="25.85546875" customWidth="1"/>
    <col min="7938" max="7938" width="11.42578125" customWidth="1"/>
    <col min="7939" max="7939" width="12.7109375" customWidth="1"/>
    <col min="7940" max="7940" width="10.28515625" customWidth="1"/>
    <col min="7941" max="7941" width="11.85546875" customWidth="1"/>
    <col min="7942" max="7942" width="10.5703125" customWidth="1"/>
    <col min="7943" max="7943" width="11" customWidth="1"/>
    <col min="7944" max="7944" width="11.42578125" customWidth="1"/>
    <col min="7945" max="7945" width="10.85546875" customWidth="1"/>
    <col min="7946" max="7946" width="12.5703125" customWidth="1"/>
    <col min="8192" max="8192" width="4.42578125" customWidth="1"/>
    <col min="8193" max="8193" width="25.85546875" customWidth="1"/>
    <col min="8194" max="8194" width="11.42578125" customWidth="1"/>
    <col min="8195" max="8195" width="12.7109375" customWidth="1"/>
    <col min="8196" max="8196" width="10.28515625" customWidth="1"/>
    <col min="8197" max="8197" width="11.85546875" customWidth="1"/>
    <col min="8198" max="8198" width="10.5703125" customWidth="1"/>
    <col min="8199" max="8199" width="11" customWidth="1"/>
    <col min="8200" max="8200" width="11.42578125" customWidth="1"/>
    <col min="8201" max="8201" width="10.85546875" customWidth="1"/>
    <col min="8202" max="8202" width="12.5703125" customWidth="1"/>
    <col min="8448" max="8448" width="4.42578125" customWidth="1"/>
    <col min="8449" max="8449" width="25.85546875" customWidth="1"/>
    <col min="8450" max="8450" width="11.42578125" customWidth="1"/>
    <col min="8451" max="8451" width="12.7109375" customWidth="1"/>
    <col min="8452" max="8452" width="10.28515625" customWidth="1"/>
    <col min="8453" max="8453" width="11.85546875" customWidth="1"/>
    <col min="8454" max="8454" width="10.5703125" customWidth="1"/>
    <col min="8455" max="8455" width="11" customWidth="1"/>
    <col min="8456" max="8456" width="11.42578125" customWidth="1"/>
    <col min="8457" max="8457" width="10.85546875" customWidth="1"/>
    <col min="8458" max="8458" width="12.5703125" customWidth="1"/>
    <col min="8704" max="8704" width="4.42578125" customWidth="1"/>
    <col min="8705" max="8705" width="25.85546875" customWidth="1"/>
    <col min="8706" max="8706" width="11.42578125" customWidth="1"/>
    <col min="8707" max="8707" width="12.7109375" customWidth="1"/>
    <col min="8708" max="8708" width="10.28515625" customWidth="1"/>
    <col min="8709" max="8709" width="11.85546875" customWidth="1"/>
    <col min="8710" max="8710" width="10.5703125" customWidth="1"/>
    <col min="8711" max="8711" width="11" customWidth="1"/>
    <col min="8712" max="8712" width="11.42578125" customWidth="1"/>
    <col min="8713" max="8713" width="10.85546875" customWidth="1"/>
    <col min="8714" max="8714" width="12.5703125" customWidth="1"/>
    <col min="8960" max="8960" width="4.42578125" customWidth="1"/>
    <col min="8961" max="8961" width="25.85546875" customWidth="1"/>
    <col min="8962" max="8962" width="11.42578125" customWidth="1"/>
    <col min="8963" max="8963" width="12.7109375" customWidth="1"/>
    <col min="8964" max="8964" width="10.28515625" customWidth="1"/>
    <col min="8965" max="8965" width="11.85546875" customWidth="1"/>
    <col min="8966" max="8966" width="10.5703125" customWidth="1"/>
    <col min="8967" max="8967" width="11" customWidth="1"/>
    <col min="8968" max="8968" width="11.42578125" customWidth="1"/>
    <col min="8969" max="8969" width="10.85546875" customWidth="1"/>
    <col min="8970" max="8970" width="12.5703125" customWidth="1"/>
    <col min="9216" max="9216" width="4.42578125" customWidth="1"/>
    <col min="9217" max="9217" width="25.85546875" customWidth="1"/>
    <col min="9218" max="9218" width="11.42578125" customWidth="1"/>
    <col min="9219" max="9219" width="12.7109375" customWidth="1"/>
    <col min="9220" max="9220" width="10.28515625" customWidth="1"/>
    <col min="9221" max="9221" width="11.85546875" customWidth="1"/>
    <col min="9222" max="9222" width="10.5703125" customWidth="1"/>
    <col min="9223" max="9223" width="11" customWidth="1"/>
    <col min="9224" max="9224" width="11.42578125" customWidth="1"/>
    <col min="9225" max="9225" width="10.85546875" customWidth="1"/>
    <col min="9226" max="9226" width="12.5703125" customWidth="1"/>
    <col min="9472" max="9472" width="4.42578125" customWidth="1"/>
    <col min="9473" max="9473" width="25.85546875" customWidth="1"/>
    <col min="9474" max="9474" width="11.42578125" customWidth="1"/>
    <col min="9475" max="9475" width="12.7109375" customWidth="1"/>
    <col min="9476" max="9476" width="10.28515625" customWidth="1"/>
    <col min="9477" max="9477" width="11.85546875" customWidth="1"/>
    <col min="9478" max="9478" width="10.5703125" customWidth="1"/>
    <col min="9479" max="9479" width="11" customWidth="1"/>
    <col min="9480" max="9480" width="11.42578125" customWidth="1"/>
    <col min="9481" max="9481" width="10.85546875" customWidth="1"/>
    <col min="9482" max="9482" width="12.5703125" customWidth="1"/>
    <col min="9728" max="9728" width="4.42578125" customWidth="1"/>
    <col min="9729" max="9729" width="25.85546875" customWidth="1"/>
    <col min="9730" max="9730" width="11.42578125" customWidth="1"/>
    <col min="9731" max="9731" width="12.7109375" customWidth="1"/>
    <col min="9732" max="9732" width="10.28515625" customWidth="1"/>
    <col min="9733" max="9733" width="11.85546875" customWidth="1"/>
    <col min="9734" max="9734" width="10.5703125" customWidth="1"/>
    <col min="9735" max="9735" width="11" customWidth="1"/>
    <col min="9736" max="9736" width="11.42578125" customWidth="1"/>
    <col min="9737" max="9737" width="10.85546875" customWidth="1"/>
    <col min="9738" max="9738" width="12.5703125" customWidth="1"/>
    <col min="9984" max="9984" width="4.42578125" customWidth="1"/>
    <col min="9985" max="9985" width="25.85546875" customWidth="1"/>
    <col min="9986" max="9986" width="11.42578125" customWidth="1"/>
    <col min="9987" max="9987" width="12.7109375" customWidth="1"/>
    <col min="9988" max="9988" width="10.28515625" customWidth="1"/>
    <col min="9989" max="9989" width="11.85546875" customWidth="1"/>
    <col min="9990" max="9990" width="10.5703125" customWidth="1"/>
    <col min="9991" max="9991" width="11" customWidth="1"/>
    <col min="9992" max="9992" width="11.42578125" customWidth="1"/>
    <col min="9993" max="9993" width="10.85546875" customWidth="1"/>
    <col min="9994" max="9994" width="12.5703125" customWidth="1"/>
    <col min="10240" max="10240" width="4.42578125" customWidth="1"/>
    <col min="10241" max="10241" width="25.85546875" customWidth="1"/>
    <col min="10242" max="10242" width="11.42578125" customWidth="1"/>
    <col min="10243" max="10243" width="12.7109375" customWidth="1"/>
    <col min="10244" max="10244" width="10.28515625" customWidth="1"/>
    <col min="10245" max="10245" width="11.85546875" customWidth="1"/>
    <col min="10246" max="10246" width="10.5703125" customWidth="1"/>
    <col min="10247" max="10247" width="11" customWidth="1"/>
    <col min="10248" max="10248" width="11.42578125" customWidth="1"/>
    <col min="10249" max="10249" width="10.85546875" customWidth="1"/>
    <col min="10250" max="10250" width="12.5703125" customWidth="1"/>
    <col min="10496" max="10496" width="4.42578125" customWidth="1"/>
    <col min="10497" max="10497" width="25.85546875" customWidth="1"/>
    <col min="10498" max="10498" width="11.42578125" customWidth="1"/>
    <col min="10499" max="10499" width="12.7109375" customWidth="1"/>
    <col min="10500" max="10500" width="10.28515625" customWidth="1"/>
    <col min="10501" max="10501" width="11.85546875" customWidth="1"/>
    <col min="10502" max="10502" width="10.5703125" customWidth="1"/>
    <col min="10503" max="10503" width="11" customWidth="1"/>
    <col min="10504" max="10504" width="11.42578125" customWidth="1"/>
    <col min="10505" max="10505" width="10.85546875" customWidth="1"/>
    <col min="10506" max="10506" width="12.5703125" customWidth="1"/>
    <col min="10752" max="10752" width="4.42578125" customWidth="1"/>
    <col min="10753" max="10753" width="25.85546875" customWidth="1"/>
    <col min="10754" max="10754" width="11.42578125" customWidth="1"/>
    <col min="10755" max="10755" width="12.7109375" customWidth="1"/>
    <col min="10756" max="10756" width="10.28515625" customWidth="1"/>
    <col min="10757" max="10757" width="11.85546875" customWidth="1"/>
    <col min="10758" max="10758" width="10.5703125" customWidth="1"/>
    <col min="10759" max="10759" width="11" customWidth="1"/>
    <col min="10760" max="10760" width="11.42578125" customWidth="1"/>
    <col min="10761" max="10761" width="10.85546875" customWidth="1"/>
    <col min="10762" max="10762" width="12.5703125" customWidth="1"/>
    <col min="11008" max="11008" width="4.42578125" customWidth="1"/>
    <col min="11009" max="11009" width="25.85546875" customWidth="1"/>
    <col min="11010" max="11010" width="11.42578125" customWidth="1"/>
    <col min="11011" max="11011" width="12.7109375" customWidth="1"/>
    <col min="11012" max="11012" width="10.28515625" customWidth="1"/>
    <col min="11013" max="11013" width="11.85546875" customWidth="1"/>
    <col min="11014" max="11014" width="10.5703125" customWidth="1"/>
    <col min="11015" max="11015" width="11" customWidth="1"/>
    <col min="11016" max="11016" width="11.42578125" customWidth="1"/>
    <col min="11017" max="11017" width="10.85546875" customWidth="1"/>
    <col min="11018" max="11018" width="12.5703125" customWidth="1"/>
    <col min="11264" max="11264" width="4.42578125" customWidth="1"/>
    <col min="11265" max="11265" width="25.85546875" customWidth="1"/>
    <col min="11266" max="11266" width="11.42578125" customWidth="1"/>
    <col min="11267" max="11267" width="12.7109375" customWidth="1"/>
    <col min="11268" max="11268" width="10.28515625" customWidth="1"/>
    <col min="11269" max="11269" width="11.85546875" customWidth="1"/>
    <col min="11270" max="11270" width="10.5703125" customWidth="1"/>
    <col min="11271" max="11271" width="11" customWidth="1"/>
    <col min="11272" max="11272" width="11.42578125" customWidth="1"/>
    <col min="11273" max="11273" width="10.85546875" customWidth="1"/>
    <col min="11274" max="11274" width="12.5703125" customWidth="1"/>
    <col min="11520" max="11520" width="4.42578125" customWidth="1"/>
    <col min="11521" max="11521" width="25.85546875" customWidth="1"/>
    <col min="11522" max="11522" width="11.42578125" customWidth="1"/>
    <col min="11523" max="11523" width="12.7109375" customWidth="1"/>
    <col min="11524" max="11524" width="10.28515625" customWidth="1"/>
    <col min="11525" max="11525" width="11.85546875" customWidth="1"/>
    <col min="11526" max="11526" width="10.5703125" customWidth="1"/>
    <col min="11527" max="11527" width="11" customWidth="1"/>
    <col min="11528" max="11528" width="11.42578125" customWidth="1"/>
    <col min="11529" max="11529" width="10.85546875" customWidth="1"/>
    <col min="11530" max="11530" width="12.5703125" customWidth="1"/>
    <col min="11776" max="11776" width="4.42578125" customWidth="1"/>
    <col min="11777" max="11777" width="25.85546875" customWidth="1"/>
    <col min="11778" max="11778" width="11.42578125" customWidth="1"/>
    <col min="11779" max="11779" width="12.7109375" customWidth="1"/>
    <col min="11780" max="11780" width="10.28515625" customWidth="1"/>
    <col min="11781" max="11781" width="11.85546875" customWidth="1"/>
    <col min="11782" max="11782" width="10.5703125" customWidth="1"/>
    <col min="11783" max="11783" width="11" customWidth="1"/>
    <col min="11784" max="11784" width="11.42578125" customWidth="1"/>
    <col min="11785" max="11785" width="10.85546875" customWidth="1"/>
    <col min="11786" max="11786" width="12.5703125" customWidth="1"/>
    <col min="12032" max="12032" width="4.42578125" customWidth="1"/>
    <col min="12033" max="12033" width="25.85546875" customWidth="1"/>
    <col min="12034" max="12034" width="11.42578125" customWidth="1"/>
    <col min="12035" max="12035" width="12.7109375" customWidth="1"/>
    <col min="12036" max="12036" width="10.28515625" customWidth="1"/>
    <col min="12037" max="12037" width="11.85546875" customWidth="1"/>
    <col min="12038" max="12038" width="10.5703125" customWidth="1"/>
    <col min="12039" max="12039" width="11" customWidth="1"/>
    <col min="12040" max="12040" width="11.42578125" customWidth="1"/>
    <col min="12041" max="12041" width="10.85546875" customWidth="1"/>
    <col min="12042" max="12042" width="12.5703125" customWidth="1"/>
    <col min="12288" max="12288" width="4.42578125" customWidth="1"/>
    <col min="12289" max="12289" width="25.85546875" customWidth="1"/>
    <col min="12290" max="12290" width="11.42578125" customWidth="1"/>
    <col min="12291" max="12291" width="12.7109375" customWidth="1"/>
    <col min="12292" max="12292" width="10.28515625" customWidth="1"/>
    <col min="12293" max="12293" width="11.85546875" customWidth="1"/>
    <col min="12294" max="12294" width="10.5703125" customWidth="1"/>
    <col min="12295" max="12295" width="11" customWidth="1"/>
    <col min="12296" max="12296" width="11.42578125" customWidth="1"/>
    <col min="12297" max="12297" width="10.85546875" customWidth="1"/>
    <col min="12298" max="12298" width="12.5703125" customWidth="1"/>
    <col min="12544" max="12544" width="4.42578125" customWidth="1"/>
    <col min="12545" max="12545" width="25.85546875" customWidth="1"/>
    <col min="12546" max="12546" width="11.42578125" customWidth="1"/>
    <col min="12547" max="12547" width="12.7109375" customWidth="1"/>
    <col min="12548" max="12548" width="10.28515625" customWidth="1"/>
    <col min="12549" max="12549" width="11.85546875" customWidth="1"/>
    <col min="12550" max="12550" width="10.5703125" customWidth="1"/>
    <col min="12551" max="12551" width="11" customWidth="1"/>
    <col min="12552" max="12552" width="11.42578125" customWidth="1"/>
    <col min="12553" max="12553" width="10.85546875" customWidth="1"/>
    <col min="12554" max="12554" width="12.5703125" customWidth="1"/>
    <col min="12800" max="12800" width="4.42578125" customWidth="1"/>
    <col min="12801" max="12801" width="25.85546875" customWidth="1"/>
    <col min="12802" max="12802" width="11.42578125" customWidth="1"/>
    <col min="12803" max="12803" width="12.7109375" customWidth="1"/>
    <col min="12804" max="12804" width="10.28515625" customWidth="1"/>
    <col min="12805" max="12805" width="11.85546875" customWidth="1"/>
    <col min="12806" max="12806" width="10.5703125" customWidth="1"/>
    <col min="12807" max="12807" width="11" customWidth="1"/>
    <col min="12808" max="12808" width="11.42578125" customWidth="1"/>
    <col min="12809" max="12809" width="10.85546875" customWidth="1"/>
    <col min="12810" max="12810" width="12.5703125" customWidth="1"/>
    <col min="13056" max="13056" width="4.42578125" customWidth="1"/>
    <col min="13057" max="13057" width="25.85546875" customWidth="1"/>
    <col min="13058" max="13058" width="11.42578125" customWidth="1"/>
    <col min="13059" max="13059" width="12.7109375" customWidth="1"/>
    <col min="13060" max="13060" width="10.28515625" customWidth="1"/>
    <col min="13061" max="13061" width="11.85546875" customWidth="1"/>
    <col min="13062" max="13062" width="10.5703125" customWidth="1"/>
    <col min="13063" max="13063" width="11" customWidth="1"/>
    <col min="13064" max="13064" width="11.42578125" customWidth="1"/>
    <col min="13065" max="13065" width="10.85546875" customWidth="1"/>
    <col min="13066" max="13066" width="12.5703125" customWidth="1"/>
    <col min="13312" max="13312" width="4.42578125" customWidth="1"/>
    <col min="13313" max="13313" width="25.85546875" customWidth="1"/>
    <col min="13314" max="13314" width="11.42578125" customWidth="1"/>
    <col min="13315" max="13315" width="12.7109375" customWidth="1"/>
    <col min="13316" max="13316" width="10.28515625" customWidth="1"/>
    <col min="13317" max="13317" width="11.85546875" customWidth="1"/>
    <col min="13318" max="13318" width="10.5703125" customWidth="1"/>
    <col min="13319" max="13319" width="11" customWidth="1"/>
    <col min="13320" max="13320" width="11.42578125" customWidth="1"/>
    <col min="13321" max="13321" width="10.85546875" customWidth="1"/>
    <col min="13322" max="13322" width="12.5703125" customWidth="1"/>
    <col min="13568" max="13568" width="4.42578125" customWidth="1"/>
    <col min="13569" max="13569" width="25.85546875" customWidth="1"/>
    <col min="13570" max="13570" width="11.42578125" customWidth="1"/>
    <col min="13571" max="13571" width="12.7109375" customWidth="1"/>
    <col min="13572" max="13572" width="10.28515625" customWidth="1"/>
    <col min="13573" max="13573" width="11.85546875" customWidth="1"/>
    <col min="13574" max="13574" width="10.5703125" customWidth="1"/>
    <col min="13575" max="13575" width="11" customWidth="1"/>
    <col min="13576" max="13576" width="11.42578125" customWidth="1"/>
    <col min="13577" max="13577" width="10.85546875" customWidth="1"/>
    <col min="13578" max="13578" width="12.5703125" customWidth="1"/>
    <col min="13824" max="13824" width="4.42578125" customWidth="1"/>
    <col min="13825" max="13825" width="25.85546875" customWidth="1"/>
    <col min="13826" max="13826" width="11.42578125" customWidth="1"/>
    <col min="13827" max="13827" width="12.7109375" customWidth="1"/>
    <col min="13828" max="13828" width="10.28515625" customWidth="1"/>
    <col min="13829" max="13829" width="11.85546875" customWidth="1"/>
    <col min="13830" max="13830" width="10.5703125" customWidth="1"/>
    <col min="13831" max="13831" width="11" customWidth="1"/>
    <col min="13832" max="13832" width="11.42578125" customWidth="1"/>
    <col min="13833" max="13833" width="10.85546875" customWidth="1"/>
    <col min="13834" max="13834" width="12.5703125" customWidth="1"/>
    <col min="14080" max="14080" width="4.42578125" customWidth="1"/>
    <col min="14081" max="14081" width="25.85546875" customWidth="1"/>
    <col min="14082" max="14082" width="11.42578125" customWidth="1"/>
    <col min="14083" max="14083" width="12.7109375" customWidth="1"/>
    <col min="14084" max="14084" width="10.28515625" customWidth="1"/>
    <col min="14085" max="14085" width="11.85546875" customWidth="1"/>
    <col min="14086" max="14086" width="10.5703125" customWidth="1"/>
    <col min="14087" max="14087" width="11" customWidth="1"/>
    <col min="14088" max="14088" width="11.42578125" customWidth="1"/>
    <col min="14089" max="14089" width="10.85546875" customWidth="1"/>
    <col min="14090" max="14090" width="12.5703125" customWidth="1"/>
    <col min="14336" max="14336" width="4.42578125" customWidth="1"/>
    <col min="14337" max="14337" width="25.85546875" customWidth="1"/>
    <col min="14338" max="14338" width="11.42578125" customWidth="1"/>
    <col min="14339" max="14339" width="12.7109375" customWidth="1"/>
    <col min="14340" max="14340" width="10.28515625" customWidth="1"/>
    <col min="14341" max="14341" width="11.85546875" customWidth="1"/>
    <col min="14342" max="14342" width="10.5703125" customWidth="1"/>
    <col min="14343" max="14343" width="11" customWidth="1"/>
    <col min="14344" max="14344" width="11.42578125" customWidth="1"/>
    <col min="14345" max="14345" width="10.85546875" customWidth="1"/>
    <col min="14346" max="14346" width="12.5703125" customWidth="1"/>
    <col min="14592" max="14592" width="4.42578125" customWidth="1"/>
    <col min="14593" max="14593" width="25.85546875" customWidth="1"/>
    <col min="14594" max="14594" width="11.42578125" customWidth="1"/>
    <col min="14595" max="14595" width="12.7109375" customWidth="1"/>
    <col min="14596" max="14596" width="10.28515625" customWidth="1"/>
    <col min="14597" max="14597" width="11.85546875" customWidth="1"/>
    <col min="14598" max="14598" width="10.5703125" customWidth="1"/>
    <col min="14599" max="14599" width="11" customWidth="1"/>
    <col min="14600" max="14600" width="11.42578125" customWidth="1"/>
    <col min="14601" max="14601" width="10.85546875" customWidth="1"/>
    <col min="14602" max="14602" width="12.5703125" customWidth="1"/>
    <col min="14848" max="14848" width="4.42578125" customWidth="1"/>
    <col min="14849" max="14849" width="25.85546875" customWidth="1"/>
    <col min="14850" max="14850" width="11.42578125" customWidth="1"/>
    <col min="14851" max="14851" width="12.7109375" customWidth="1"/>
    <col min="14852" max="14852" width="10.28515625" customWidth="1"/>
    <col min="14853" max="14853" width="11.85546875" customWidth="1"/>
    <col min="14854" max="14854" width="10.5703125" customWidth="1"/>
    <col min="14855" max="14855" width="11" customWidth="1"/>
    <col min="14856" max="14856" width="11.42578125" customWidth="1"/>
    <col min="14857" max="14857" width="10.85546875" customWidth="1"/>
    <col min="14858" max="14858" width="12.5703125" customWidth="1"/>
    <col min="15104" max="15104" width="4.42578125" customWidth="1"/>
    <col min="15105" max="15105" width="25.85546875" customWidth="1"/>
    <col min="15106" max="15106" width="11.42578125" customWidth="1"/>
    <col min="15107" max="15107" width="12.7109375" customWidth="1"/>
    <col min="15108" max="15108" width="10.28515625" customWidth="1"/>
    <col min="15109" max="15109" width="11.85546875" customWidth="1"/>
    <col min="15110" max="15110" width="10.5703125" customWidth="1"/>
    <col min="15111" max="15111" width="11" customWidth="1"/>
    <col min="15112" max="15112" width="11.42578125" customWidth="1"/>
    <col min="15113" max="15113" width="10.85546875" customWidth="1"/>
    <col min="15114" max="15114" width="12.5703125" customWidth="1"/>
    <col min="15360" max="15360" width="4.42578125" customWidth="1"/>
    <col min="15361" max="15361" width="25.85546875" customWidth="1"/>
    <col min="15362" max="15362" width="11.42578125" customWidth="1"/>
    <col min="15363" max="15363" width="12.7109375" customWidth="1"/>
    <col min="15364" max="15364" width="10.28515625" customWidth="1"/>
    <col min="15365" max="15365" width="11.85546875" customWidth="1"/>
    <col min="15366" max="15366" width="10.5703125" customWidth="1"/>
    <col min="15367" max="15367" width="11" customWidth="1"/>
    <col min="15368" max="15368" width="11.42578125" customWidth="1"/>
    <col min="15369" max="15369" width="10.85546875" customWidth="1"/>
    <col min="15370" max="15370" width="12.5703125" customWidth="1"/>
    <col min="15616" max="15616" width="4.42578125" customWidth="1"/>
    <col min="15617" max="15617" width="25.85546875" customWidth="1"/>
    <col min="15618" max="15618" width="11.42578125" customWidth="1"/>
    <col min="15619" max="15619" width="12.7109375" customWidth="1"/>
    <col min="15620" max="15620" width="10.28515625" customWidth="1"/>
    <col min="15621" max="15621" width="11.85546875" customWidth="1"/>
    <col min="15622" max="15622" width="10.5703125" customWidth="1"/>
    <col min="15623" max="15623" width="11" customWidth="1"/>
    <col min="15624" max="15624" width="11.42578125" customWidth="1"/>
    <col min="15625" max="15625" width="10.85546875" customWidth="1"/>
    <col min="15626" max="15626" width="12.5703125" customWidth="1"/>
    <col min="15872" max="15872" width="4.42578125" customWidth="1"/>
    <col min="15873" max="15873" width="25.85546875" customWidth="1"/>
    <col min="15874" max="15874" width="11.42578125" customWidth="1"/>
    <col min="15875" max="15875" width="12.7109375" customWidth="1"/>
    <col min="15876" max="15876" width="10.28515625" customWidth="1"/>
    <col min="15877" max="15877" width="11.85546875" customWidth="1"/>
    <col min="15878" max="15878" width="10.5703125" customWidth="1"/>
    <col min="15879" max="15879" width="11" customWidth="1"/>
    <col min="15880" max="15880" width="11.42578125" customWidth="1"/>
    <col min="15881" max="15881" width="10.85546875" customWidth="1"/>
    <col min="15882" max="15882" width="12.5703125" customWidth="1"/>
    <col min="16128" max="16128" width="4.42578125" customWidth="1"/>
    <col min="16129" max="16129" width="25.85546875" customWidth="1"/>
    <col min="16130" max="16130" width="11.42578125" customWidth="1"/>
    <col min="16131" max="16131" width="12.7109375" customWidth="1"/>
    <col min="16132" max="16132" width="10.28515625" customWidth="1"/>
    <col min="16133" max="16133" width="11.85546875" customWidth="1"/>
    <col min="16134" max="16134" width="10.5703125" customWidth="1"/>
    <col min="16135" max="16135" width="11" customWidth="1"/>
    <col min="16136" max="16136" width="11.42578125" customWidth="1"/>
    <col min="16137" max="16137" width="10.85546875" customWidth="1"/>
    <col min="16138" max="16138" width="12.5703125" customWidth="1"/>
  </cols>
  <sheetData>
    <row r="1" spans="1:11" x14ac:dyDescent="0.25">
      <c r="A1" t="s">
        <v>0</v>
      </c>
    </row>
    <row r="3" spans="1:11" ht="15.75" x14ac:dyDescent="0.25">
      <c r="A3" s="1"/>
      <c r="B3" t="s">
        <v>1</v>
      </c>
    </row>
    <row r="4" spans="1:11" ht="15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 x14ac:dyDescent="0.25">
      <c r="A5" s="86" t="s">
        <v>62</v>
      </c>
      <c r="B5" s="86"/>
      <c r="C5" s="86"/>
      <c r="D5" s="86"/>
      <c r="E5" s="86"/>
      <c r="F5" s="86"/>
      <c r="G5" s="86"/>
      <c r="H5" s="87"/>
      <c r="I5" s="87"/>
      <c r="J5" s="87"/>
      <c r="K5" s="88"/>
    </row>
    <row r="6" spans="1:11" ht="15.75" x14ac:dyDescent="0.25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8" spans="1:11" ht="15.75" thickBot="1" x14ac:dyDescent="0.3">
      <c r="B8" t="s">
        <v>4</v>
      </c>
      <c r="C8" s="2">
        <f>D27*0.5/C21</f>
        <v>195.82306585211614</v>
      </c>
      <c r="E8" s="2"/>
      <c r="G8" s="3">
        <f>D27*0.5*0.5/G21</f>
        <v>712.33616060786642</v>
      </c>
      <c r="I8" s="3">
        <f>D27*0.5*0.5/I21</f>
        <v>111.44989067599067</v>
      </c>
      <c r="K8" s="4"/>
    </row>
    <row r="9" spans="1:11" ht="23.25" customHeight="1" x14ac:dyDescent="0.25">
      <c r="A9" s="90" t="s">
        <v>5</v>
      </c>
      <c r="B9" s="92" t="s">
        <v>6</v>
      </c>
      <c r="C9" s="94" t="s">
        <v>7</v>
      </c>
      <c r="D9" s="95"/>
      <c r="E9" s="96" t="s">
        <v>8</v>
      </c>
      <c r="F9" s="97"/>
      <c r="G9" s="97"/>
      <c r="H9" s="97"/>
      <c r="I9" s="97"/>
      <c r="J9" s="98"/>
      <c r="K9" s="99" t="s">
        <v>9</v>
      </c>
    </row>
    <row r="10" spans="1:11" ht="79.5" thickBot="1" x14ac:dyDescent="0.3">
      <c r="A10" s="91"/>
      <c r="B10" s="93"/>
      <c r="C10" s="5" t="s">
        <v>10</v>
      </c>
      <c r="D10" s="5" t="s">
        <v>11</v>
      </c>
      <c r="E10" s="5" t="s">
        <v>12</v>
      </c>
      <c r="F10" s="5" t="s">
        <v>11</v>
      </c>
      <c r="G10" s="6" t="s">
        <v>13</v>
      </c>
      <c r="H10" s="5" t="s">
        <v>14</v>
      </c>
      <c r="I10" s="6" t="s">
        <v>15</v>
      </c>
      <c r="J10" s="5" t="s">
        <v>16</v>
      </c>
      <c r="K10" s="100"/>
    </row>
    <row r="11" spans="1:11" x14ac:dyDescent="0.25">
      <c r="A11" s="8"/>
      <c r="B11" s="9"/>
      <c r="C11" s="9"/>
      <c r="D11" s="10">
        <v>0.5</v>
      </c>
      <c r="E11" s="10"/>
      <c r="F11" s="10">
        <v>0.5</v>
      </c>
      <c r="G11" s="10"/>
      <c r="H11" s="11">
        <v>0.5</v>
      </c>
      <c r="I11" s="11"/>
      <c r="J11" s="11">
        <v>0.5</v>
      </c>
      <c r="K11" s="9"/>
    </row>
    <row r="12" spans="1:11" x14ac:dyDescent="0.25">
      <c r="A12" s="12">
        <v>1</v>
      </c>
      <c r="B12" s="13" t="s">
        <v>17</v>
      </c>
      <c r="C12" s="14">
        <v>1015.02</v>
      </c>
      <c r="D12" s="15">
        <f>C12*$C$8</f>
        <v>198764.32830121493</v>
      </c>
      <c r="E12" s="16">
        <f>G12+I12</f>
        <v>1141</v>
      </c>
      <c r="F12" s="16">
        <f t="shared" ref="E12:F20" si="0">H12+J12</f>
        <v>186051.17971462919</v>
      </c>
      <c r="G12" s="17">
        <v>98</v>
      </c>
      <c r="H12" s="16">
        <f>G12*$G$8</f>
        <v>69808.94373957091</v>
      </c>
      <c r="I12" s="18">
        <v>1043</v>
      </c>
      <c r="J12" s="15">
        <f>I12*$I$8</f>
        <v>116242.23597505827</v>
      </c>
      <c r="K12" s="15">
        <f t="shared" ref="K12:K20" si="1">ROUND(D12+F12,2)</f>
        <v>384815.51</v>
      </c>
    </row>
    <row r="13" spans="1:11" x14ac:dyDescent="0.25">
      <c r="A13" s="12">
        <v>2</v>
      </c>
      <c r="B13" s="13" t="s">
        <v>18</v>
      </c>
      <c r="C13" s="14">
        <v>582.27</v>
      </c>
      <c r="D13" s="15">
        <f t="shared" ref="D13:D20" si="2">C13*$C$8</f>
        <v>114021.89655371166</v>
      </c>
      <c r="E13" s="16">
        <f t="shared" si="0"/>
        <v>756</v>
      </c>
      <c r="F13" s="15">
        <f t="shared" si="0"/>
        <v>138335.88164491777</v>
      </c>
      <c r="G13" s="18">
        <v>90</v>
      </c>
      <c r="H13" s="15">
        <f t="shared" ref="H13:H20" si="3">G13*$G$8</f>
        <v>64110.254454707974</v>
      </c>
      <c r="I13" s="18">
        <v>666</v>
      </c>
      <c r="J13" s="15">
        <f t="shared" ref="J13:J20" si="4">I13*$I$8</f>
        <v>74225.627190209794</v>
      </c>
      <c r="K13" s="15">
        <f t="shared" si="1"/>
        <v>252357.78</v>
      </c>
    </row>
    <row r="14" spans="1:11" x14ac:dyDescent="0.25">
      <c r="A14" s="12">
        <v>3</v>
      </c>
      <c r="B14" s="13" t="s">
        <v>19</v>
      </c>
      <c r="C14" s="14">
        <v>628</v>
      </c>
      <c r="D14" s="15">
        <f t="shared" si="2"/>
        <v>122976.88535512894</v>
      </c>
      <c r="E14" s="16">
        <f t="shared" si="0"/>
        <v>1095</v>
      </c>
      <c r="F14" s="16">
        <f t="shared" si="0"/>
        <v>198350.18657155801</v>
      </c>
      <c r="G14" s="18">
        <v>127</v>
      </c>
      <c r="H14" s="16">
        <f t="shared" si="3"/>
        <v>90466.692397199033</v>
      </c>
      <c r="I14" s="18">
        <v>968</v>
      </c>
      <c r="J14" s="15">
        <f t="shared" si="4"/>
        <v>107883.49417435897</v>
      </c>
      <c r="K14" s="15">
        <f t="shared" si="1"/>
        <v>321327.07</v>
      </c>
    </row>
    <row r="15" spans="1:11" x14ac:dyDescent="0.25">
      <c r="A15" s="12">
        <v>4</v>
      </c>
      <c r="B15" s="13" t="s">
        <v>20</v>
      </c>
      <c r="C15" s="14">
        <v>696.5</v>
      </c>
      <c r="D15" s="15">
        <f t="shared" si="2"/>
        <v>136390.7653659989</v>
      </c>
      <c r="E15" s="16">
        <f t="shared" si="0"/>
        <v>620</v>
      </c>
      <c r="F15" s="16">
        <f t="shared" si="0"/>
        <v>137599.96699134805</v>
      </c>
      <c r="G15" s="18">
        <v>114</v>
      </c>
      <c r="H15" s="16">
        <f t="shared" si="3"/>
        <v>81206.322309296767</v>
      </c>
      <c r="I15" s="17">
        <v>506</v>
      </c>
      <c r="J15" s="15">
        <f t="shared" si="4"/>
        <v>56393.644682051279</v>
      </c>
      <c r="K15" s="15">
        <f t="shared" si="1"/>
        <v>273990.73</v>
      </c>
    </row>
    <row r="16" spans="1:11" x14ac:dyDescent="0.25">
      <c r="A16" s="12">
        <v>5</v>
      </c>
      <c r="B16" s="13" t="s">
        <v>21</v>
      </c>
      <c r="C16" s="14">
        <v>667.93</v>
      </c>
      <c r="D16" s="15">
        <f t="shared" si="2"/>
        <v>130796.10037460392</v>
      </c>
      <c r="E16" s="16">
        <f>G16+I16</f>
        <v>791.5</v>
      </c>
      <c r="F16" s="15">
        <f>H16+J16</f>
        <v>163323.3722115311</v>
      </c>
      <c r="G16" s="18">
        <v>125</v>
      </c>
      <c r="H16" s="15">
        <f t="shared" si="3"/>
        <v>89042.020075983295</v>
      </c>
      <c r="I16" s="17">
        <v>666.5</v>
      </c>
      <c r="J16" s="15">
        <f t="shared" si="4"/>
        <v>74281.352135547786</v>
      </c>
      <c r="K16" s="15">
        <f t="shared" si="1"/>
        <v>294119.46999999997</v>
      </c>
    </row>
    <row r="17" spans="1:11" x14ac:dyDescent="0.25">
      <c r="A17" s="12">
        <v>6</v>
      </c>
      <c r="B17" s="13" t="s">
        <v>22</v>
      </c>
      <c r="C17" s="20">
        <v>1513</v>
      </c>
      <c r="D17" s="15">
        <f t="shared" si="2"/>
        <v>296280.29863425175</v>
      </c>
      <c r="E17" s="16">
        <f t="shared" si="0"/>
        <v>645</v>
      </c>
      <c r="F17" s="21">
        <f>H17+J17</f>
        <v>140386.21425824781</v>
      </c>
      <c r="G17" s="22">
        <v>114</v>
      </c>
      <c r="H17" s="16">
        <f t="shared" si="3"/>
        <v>81206.322309296767</v>
      </c>
      <c r="I17" s="22">
        <v>531</v>
      </c>
      <c r="J17" s="15">
        <f t="shared" si="4"/>
        <v>59179.891948951044</v>
      </c>
      <c r="K17" s="15">
        <f t="shared" si="1"/>
        <v>436666.51</v>
      </c>
    </row>
    <row r="18" spans="1:11" x14ac:dyDescent="0.25">
      <c r="A18" s="12">
        <v>7</v>
      </c>
      <c r="B18" s="13" t="s">
        <v>23</v>
      </c>
      <c r="C18" s="20">
        <v>759.18</v>
      </c>
      <c r="D18" s="15">
        <f t="shared" si="2"/>
        <v>148664.95513360953</v>
      </c>
      <c r="E18" s="16">
        <f>G18+I18</f>
        <v>760</v>
      </c>
      <c r="F18" s="21">
        <f>H18+J18</f>
        <v>147794.97525659986</v>
      </c>
      <c r="G18" s="22">
        <v>105</v>
      </c>
      <c r="H18" s="16">
        <f>G18*$G$8</f>
        <v>74795.296863825977</v>
      </c>
      <c r="I18" s="22">
        <v>655</v>
      </c>
      <c r="J18" s="15">
        <f>I18*$I$8</f>
        <v>72999.678392773887</v>
      </c>
      <c r="K18" s="15">
        <f t="shared" si="1"/>
        <v>296459.93</v>
      </c>
    </row>
    <row r="19" spans="1:11" x14ac:dyDescent="0.25">
      <c r="A19" s="12">
        <v>8</v>
      </c>
      <c r="B19" s="13" t="s">
        <v>24</v>
      </c>
      <c r="C19" s="20"/>
      <c r="D19" s="15">
        <f t="shared" si="2"/>
        <v>0</v>
      </c>
      <c r="E19" s="16">
        <f>G19+I19</f>
        <v>0</v>
      </c>
      <c r="F19" s="21">
        <f>H19+J19</f>
        <v>0</v>
      </c>
      <c r="G19" s="22"/>
      <c r="H19" s="16">
        <f>G19*$G$8</f>
        <v>0</v>
      </c>
      <c r="I19" s="22"/>
      <c r="J19" s="15">
        <f>I19*$I$8</f>
        <v>0</v>
      </c>
      <c r="K19" s="15">
        <f t="shared" si="1"/>
        <v>0</v>
      </c>
    </row>
    <row r="20" spans="1:11" ht="15.75" thickBot="1" x14ac:dyDescent="0.3">
      <c r="A20" s="12">
        <v>9</v>
      </c>
      <c r="B20" s="23" t="s">
        <v>25</v>
      </c>
      <c r="C20" s="24">
        <v>242.08</v>
      </c>
      <c r="D20" s="15">
        <f t="shared" si="2"/>
        <v>47404.847781480275</v>
      </c>
      <c r="E20" s="25">
        <f t="shared" si="0"/>
        <v>393</v>
      </c>
      <c r="F20" s="26">
        <f>H20+J20</f>
        <v>83458.30085116814</v>
      </c>
      <c r="G20" s="27">
        <v>66</v>
      </c>
      <c r="H20" s="28">
        <f t="shared" si="3"/>
        <v>47014.186600119181</v>
      </c>
      <c r="I20" s="27">
        <v>327</v>
      </c>
      <c r="J20" s="28">
        <f t="shared" si="4"/>
        <v>36444.114251048952</v>
      </c>
      <c r="K20" s="15">
        <f t="shared" si="1"/>
        <v>130863.15</v>
      </c>
    </row>
    <row r="21" spans="1:11" ht="15.75" thickBot="1" x14ac:dyDescent="0.3">
      <c r="A21" s="29"/>
      <c r="B21" s="30" t="s">
        <v>26</v>
      </c>
      <c r="C21" s="31">
        <f>SUM(C12:C20)</f>
        <v>6103.98</v>
      </c>
      <c r="D21" s="31">
        <f t="shared" ref="D21:K21" si="5">SUM(D12:D20)</f>
        <v>1195300.0774999999</v>
      </c>
      <c r="E21" s="31">
        <f t="shared" si="5"/>
        <v>6201.5</v>
      </c>
      <c r="F21" s="31">
        <f t="shared" si="5"/>
        <v>1195300.0774999999</v>
      </c>
      <c r="G21" s="31">
        <f t="shared" si="5"/>
        <v>839</v>
      </c>
      <c r="H21" s="31">
        <f t="shared" si="5"/>
        <v>597650.03874999995</v>
      </c>
      <c r="I21" s="31">
        <f t="shared" si="5"/>
        <v>5362.5</v>
      </c>
      <c r="J21" s="31">
        <f t="shared" si="5"/>
        <v>597650.03875000007</v>
      </c>
      <c r="K21" s="31">
        <f t="shared" si="5"/>
        <v>2390600.15</v>
      </c>
    </row>
    <row r="22" spans="1:11" x14ac:dyDescent="0.25">
      <c r="B22" s="32"/>
      <c r="C22" s="3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B23" s="32"/>
      <c r="C23" s="3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B24" s="33" t="s">
        <v>27</v>
      </c>
      <c r="C24" s="3"/>
      <c r="D24" s="2">
        <v>4786000.3099999996</v>
      </c>
      <c r="E24" s="2"/>
      <c r="F24" s="2"/>
      <c r="G24" s="2"/>
      <c r="H24" s="2"/>
      <c r="I24" s="2"/>
      <c r="J24" s="2"/>
      <c r="K24" s="2"/>
    </row>
    <row r="25" spans="1:11" x14ac:dyDescent="0.25">
      <c r="B25" s="34" t="s">
        <v>28</v>
      </c>
      <c r="C25" s="35">
        <v>0.5</v>
      </c>
      <c r="D25" s="2">
        <f>D24*0.5</f>
        <v>2393000.1549999998</v>
      </c>
    </row>
    <row r="26" spans="1:11" ht="15.75" thickBot="1" x14ac:dyDescent="0.3">
      <c r="B26" s="36" t="s">
        <v>29</v>
      </c>
      <c r="C26" s="37"/>
      <c r="D26" s="19">
        <v>2400</v>
      </c>
      <c r="E26" s="101"/>
      <c r="F26" s="101"/>
      <c r="G26" s="101"/>
      <c r="H26" t="s">
        <v>30</v>
      </c>
    </row>
    <row r="27" spans="1:11" ht="15.75" thickBot="1" x14ac:dyDescent="0.3">
      <c r="B27" s="34" t="s">
        <v>31</v>
      </c>
      <c r="D27" s="38">
        <f>D25-D26</f>
        <v>2390600.1549999998</v>
      </c>
      <c r="F27" s="39"/>
      <c r="H27" t="s">
        <v>32</v>
      </c>
    </row>
    <row r="32" spans="1:11" ht="15.75" x14ac:dyDescent="0.25">
      <c r="A32" s="86" t="s">
        <v>63</v>
      </c>
      <c r="B32" s="86"/>
      <c r="C32" s="86"/>
      <c r="D32" s="86"/>
      <c r="E32" s="86"/>
      <c r="F32" s="86"/>
      <c r="G32" s="86"/>
      <c r="H32" s="88"/>
    </row>
    <row r="33" spans="1:9" ht="15.75" x14ac:dyDescent="0.25">
      <c r="A33" s="40"/>
      <c r="B33" s="40"/>
      <c r="C33" s="102" t="s">
        <v>33</v>
      </c>
      <c r="D33" s="102"/>
      <c r="E33" s="88"/>
      <c r="F33" s="40"/>
      <c r="G33" s="40"/>
    </row>
    <row r="34" spans="1:9" x14ac:dyDescent="0.25">
      <c r="A34" s="40"/>
      <c r="B34" s="41"/>
      <c r="C34" s="40"/>
      <c r="D34" s="40"/>
      <c r="E34" s="40"/>
      <c r="F34" s="40"/>
      <c r="G34" s="40"/>
    </row>
    <row r="36" spans="1:9" ht="15.75" thickBot="1" x14ac:dyDescent="0.3">
      <c r="B36" t="s">
        <v>4</v>
      </c>
      <c r="C36" s="42">
        <f>D53*0.9/C49</f>
        <v>623.53074645921879</v>
      </c>
      <c r="D36" s="42"/>
      <c r="E36" s="42">
        <f>D53*0.1/E49</f>
        <v>7976.667183333333</v>
      </c>
      <c r="F36" s="42"/>
      <c r="G36" s="42"/>
    </row>
    <row r="37" spans="1:9" ht="22.5" customHeight="1" x14ac:dyDescent="0.25">
      <c r="A37" s="103" t="s">
        <v>34</v>
      </c>
      <c r="B37" s="92" t="s">
        <v>6</v>
      </c>
      <c r="C37" s="94" t="s">
        <v>35</v>
      </c>
      <c r="D37" s="95"/>
      <c r="E37" s="94" t="s">
        <v>36</v>
      </c>
      <c r="F37" s="105"/>
      <c r="G37" s="106" t="s">
        <v>9</v>
      </c>
      <c r="I37" s="7"/>
    </row>
    <row r="38" spans="1:9" ht="15.75" thickBot="1" x14ac:dyDescent="0.3">
      <c r="A38" s="104"/>
      <c r="B38" s="93"/>
      <c r="C38" s="5" t="s">
        <v>10</v>
      </c>
      <c r="D38" s="5" t="s">
        <v>11</v>
      </c>
      <c r="E38" s="5" t="s">
        <v>10</v>
      </c>
      <c r="F38" s="43" t="s">
        <v>11</v>
      </c>
      <c r="G38" s="107"/>
    </row>
    <row r="39" spans="1:9" x14ac:dyDescent="0.25">
      <c r="A39" s="8"/>
      <c r="B39" s="9"/>
      <c r="C39" s="9"/>
      <c r="D39" s="10">
        <v>0.9</v>
      </c>
      <c r="E39" s="10"/>
      <c r="F39" s="44">
        <v>0.1</v>
      </c>
      <c r="G39" s="9"/>
    </row>
    <row r="40" spans="1:9" x14ac:dyDescent="0.25">
      <c r="A40" s="12">
        <v>1</v>
      </c>
      <c r="B40" s="13" t="s">
        <v>37</v>
      </c>
      <c r="C40" s="20">
        <v>712.25</v>
      </c>
      <c r="D40" s="15">
        <f>$C$36*C40</f>
        <v>444109.77416557859</v>
      </c>
      <c r="E40" s="15">
        <v>0</v>
      </c>
      <c r="F40" s="45">
        <v>0</v>
      </c>
      <c r="G40" s="15">
        <f>ROUND(D40+F40,2)</f>
        <v>444109.77</v>
      </c>
      <c r="I40" s="19"/>
    </row>
    <row r="41" spans="1:9" x14ac:dyDescent="0.25">
      <c r="A41" s="12">
        <v>2</v>
      </c>
      <c r="B41" s="13" t="s">
        <v>38</v>
      </c>
      <c r="C41" s="20">
        <v>670.5</v>
      </c>
      <c r="D41" s="15">
        <f t="shared" ref="D41:D48" si="6">$C$36*C41</f>
        <v>418077.36550090619</v>
      </c>
      <c r="E41" s="15">
        <v>30</v>
      </c>
      <c r="F41" s="45">
        <f>E36*E41</f>
        <v>239300.01549999998</v>
      </c>
      <c r="G41" s="15">
        <f t="shared" ref="G41:G48" si="7">ROUND(D41+F41,2)</f>
        <v>657377.38</v>
      </c>
      <c r="I41" s="19"/>
    </row>
    <row r="42" spans="1:9" x14ac:dyDescent="0.25">
      <c r="A42" s="12">
        <v>3</v>
      </c>
      <c r="B42" s="17" t="s">
        <v>61</v>
      </c>
      <c r="C42" s="20">
        <v>705</v>
      </c>
      <c r="D42" s="15">
        <f t="shared" si="6"/>
        <v>439589.17625374923</v>
      </c>
      <c r="E42" s="46">
        <v>0</v>
      </c>
      <c r="F42" s="45">
        <v>0</v>
      </c>
      <c r="G42" s="15">
        <f t="shared" si="7"/>
        <v>439589.18</v>
      </c>
      <c r="I42" s="19"/>
    </row>
    <row r="43" spans="1:9" x14ac:dyDescent="0.25">
      <c r="A43" s="12">
        <v>4</v>
      </c>
      <c r="B43" s="13" t="s">
        <v>39</v>
      </c>
      <c r="C43" s="20">
        <v>26.29</v>
      </c>
      <c r="D43" s="15">
        <f t="shared" si="6"/>
        <v>16392.62332441286</v>
      </c>
      <c r="E43" s="46">
        <v>0</v>
      </c>
      <c r="F43" s="45">
        <f>E43*E39</f>
        <v>0</v>
      </c>
      <c r="G43" s="15">
        <f t="shared" si="7"/>
        <v>16392.62</v>
      </c>
      <c r="I43" s="19"/>
    </row>
    <row r="44" spans="1:9" x14ac:dyDescent="0.25">
      <c r="A44" s="12">
        <v>5</v>
      </c>
      <c r="B44" s="13" t="s">
        <v>24</v>
      </c>
      <c r="C44" s="20">
        <v>454</v>
      </c>
      <c r="D44" s="15">
        <f t="shared" si="6"/>
        <v>283082.95889248536</v>
      </c>
      <c r="E44" s="46">
        <v>0</v>
      </c>
      <c r="F44" s="45">
        <f>E44*E40</f>
        <v>0</v>
      </c>
      <c r="G44" s="15">
        <f t="shared" si="7"/>
        <v>283082.96000000002</v>
      </c>
      <c r="I44" s="19"/>
    </row>
    <row r="45" spans="1:9" x14ac:dyDescent="0.25">
      <c r="A45" s="12">
        <v>6</v>
      </c>
      <c r="B45" s="13" t="s">
        <v>40</v>
      </c>
      <c r="C45" s="20">
        <v>304</v>
      </c>
      <c r="D45" s="15">
        <f t="shared" si="6"/>
        <v>189553.34692360251</v>
      </c>
      <c r="E45" s="15">
        <v>0</v>
      </c>
      <c r="F45" s="45">
        <f>E45*E41</f>
        <v>0</v>
      </c>
      <c r="G45" s="15">
        <f t="shared" si="7"/>
        <v>189553.35</v>
      </c>
      <c r="I45" s="19"/>
    </row>
    <row r="46" spans="1:9" x14ac:dyDescent="0.25">
      <c r="A46" s="12">
        <v>7</v>
      </c>
      <c r="B46" s="13" t="s">
        <v>25</v>
      </c>
      <c r="C46" s="20">
        <v>184</v>
      </c>
      <c r="D46" s="15">
        <f t="shared" si="6"/>
        <v>114729.65734849626</v>
      </c>
      <c r="E46" s="15">
        <v>0</v>
      </c>
      <c r="F46" s="45">
        <f>E46*E42</f>
        <v>0</v>
      </c>
      <c r="G46" s="15">
        <f t="shared" si="7"/>
        <v>114729.66</v>
      </c>
      <c r="I46" s="19"/>
    </row>
    <row r="47" spans="1:9" x14ac:dyDescent="0.25">
      <c r="A47" s="12">
        <v>8</v>
      </c>
      <c r="B47" s="13" t="s">
        <v>41</v>
      </c>
      <c r="C47" s="20">
        <v>62</v>
      </c>
      <c r="D47" s="15">
        <f t="shared" si="6"/>
        <v>38658.906280471565</v>
      </c>
      <c r="E47" s="46">
        <v>0</v>
      </c>
      <c r="F47" s="45">
        <f>E47*E42</f>
        <v>0</v>
      </c>
      <c r="G47" s="15">
        <f t="shared" si="7"/>
        <v>38658.910000000003</v>
      </c>
      <c r="I47" s="19"/>
    </row>
    <row r="48" spans="1:9" ht="15.75" thickBot="1" x14ac:dyDescent="0.3">
      <c r="A48" s="12">
        <v>9</v>
      </c>
      <c r="B48" s="13" t="s">
        <v>42</v>
      </c>
      <c r="C48" s="20">
        <v>336</v>
      </c>
      <c r="D48" s="15">
        <f t="shared" si="6"/>
        <v>209506.33081029751</v>
      </c>
      <c r="E48" s="46">
        <v>0</v>
      </c>
      <c r="F48" s="45">
        <f>E48*E43</f>
        <v>0</v>
      </c>
      <c r="G48" s="15">
        <f t="shared" si="7"/>
        <v>209506.33</v>
      </c>
      <c r="I48" s="19"/>
    </row>
    <row r="49" spans="1:7" ht="15.75" thickBot="1" x14ac:dyDescent="0.3">
      <c r="A49" s="29"/>
      <c r="B49" s="30" t="s">
        <v>26</v>
      </c>
      <c r="C49" s="31">
        <f>SUM(C40:C48)</f>
        <v>3454.04</v>
      </c>
      <c r="D49" s="31">
        <f>SUM(D40:D48)</f>
        <v>2153700.1394999996</v>
      </c>
      <c r="E49" s="31">
        <f>SUM(E40:E48)</f>
        <v>30</v>
      </c>
      <c r="F49" s="31">
        <f>SUM(F40:F48)</f>
        <v>239300.01549999998</v>
      </c>
      <c r="G49" s="31">
        <f>SUM(G40:G48)</f>
        <v>2393000.16</v>
      </c>
    </row>
    <row r="52" spans="1:7" x14ac:dyDescent="0.25">
      <c r="B52" s="33" t="s">
        <v>27</v>
      </c>
      <c r="C52" s="47"/>
      <c r="D52" s="47">
        <v>4786000.3099999996</v>
      </c>
    </row>
    <row r="53" spans="1:7" x14ac:dyDescent="0.25">
      <c r="B53" s="34" t="s">
        <v>43</v>
      </c>
      <c r="C53" s="48"/>
      <c r="D53" s="19">
        <f>D52*0.5</f>
        <v>2393000.1549999998</v>
      </c>
    </row>
    <row r="56" spans="1:7" x14ac:dyDescent="0.25">
      <c r="G56" t="s">
        <v>30</v>
      </c>
    </row>
    <row r="57" spans="1:7" x14ac:dyDescent="0.25">
      <c r="G57" t="s">
        <v>32</v>
      </c>
    </row>
  </sheetData>
  <mergeCells count="16">
    <mergeCell ref="E26:G26"/>
    <mergeCell ref="A32:H32"/>
    <mergeCell ref="C33:E33"/>
    <mergeCell ref="A37:A38"/>
    <mergeCell ref="B37:B38"/>
    <mergeCell ref="C37:D37"/>
    <mergeCell ref="E37:F37"/>
    <mergeCell ref="G37:G38"/>
    <mergeCell ref="A4:K4"/>
    <mergeCell ref="A5:K5"/>
    <mergeCell ref="A6:K6"/>
    <mergeCell ref="A9:A10"/>
    <mergeCell ref="B9:B10"/>
    <mergeCell ref="C9:D9"/>
    <mergeCell ref="E9:J9"/>
    <mergeCell ref="K9:K1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abSelected="1" workbookViewId="0">
      <selection activeCell="A4" sqref="A4"/>
    </sheetView>
  </sheetViews>
  <sheetFormatPr defaultRowHeight="15" x14ac:dyDescent="0.25"/>
  <cols>
    <col min="1" max="1" width="5.140625" customWidth="1"/>
    <col min="2" max="2" width="31" style="49" customWidth="1"/>
    <col min="3" max="9" width="12.42578125" customWidth="1"/>
    <col min="10" max="10" width="13" customWidth="1"/>
    <col min="11" max="11" width="12.140625" customWidth="1"/>
    <col min="167" max="167" width="5.140625" customWidth="1"/>
    <col min="168" max="168" width="38.7109375" customWidth="1"/>
    <col min="169" max="189" width="11.5703125" customWidth="1"/>
    <col min="190" max="190" width="10.85546875" customWidth="1"/>
    <col min="191" max="191" width="12" customWidth="1"/>
    <col min="192" max="196" width="11.7109375" customWidth="1"/>
    <col min="197" max="260" width="12.140625" customWidth="1"/>
    <col min="261" max="263" width="10.42578125" customWidth="1"/>
    <col min="264" max="266" width="12.140625" customWidth="1"/>
    <col min="423" max="423" width="5.140625" customWidth="1"/>
    <col min="424" max="424" width="38.7109375" customWidth="1"/>
    <col min="425" max="445" width="11.5703125" customWidth="1"/>
    <col min="446" max="446" width="10.85546875" customWidth="1"/>
    <col min="447" max="447" width="12" customWidth="1"/>
    <col min="448" max="452" width="11.7109375" customWidth="1"/>
    <col min="453" max="516" width="12.140625" customWidth="1"/>
    <col min="517" max="519" width="10.42578125" customWidth="1"/>
    <col min="520" max="522" width="12.140625" customWidth="1"/>
    <col min="679" max="679" width="5.140625" customWidth="1"/>
    <col min="680" max="680" width="38.7109375" customWidth="1"/>
    <col min="681" max="701" width="11.5703125" customWidth="1"/>
    <col min="702" max="702" width="10.85546875" customWidth="1"/>
    <col min="703" max="703" width="12" customWidth="1"/>
    <col min="704" max="708" width="11.7109375" customWidth="1"/>
    <col min="709" max="772" width="12.140625" customWidth="1"/>
    <col min="773" max="775" width="10.42578125" customWidth="1"/>
    <col min="776" max="778" width="12.140625" customWidth="1"/>
    <col min="935" max="935" width="5.140625" customWidth="1"/>
    <col min="936" max="936" width="38.7109375" customWidth="1"/>
    <col min="937" max="957" width="11.5703125" customWidth="1"/>
    <col min="958" max="958" width="10.85546875" customWidth="1"/>
    <col min="959" max="959" width="12" customWidth="1"/>
    <col min="960" max="964" width="11.7109375" customWidth="1"/>
    <col min="965" max="1028" width="12.140625" customWidth="1"/>
    <col min="1029" max="1031" width="10.42578125" customWidth="1"/>
    <col min="1032" max="1034" width="12.140625" customWidth="1"/>
    <col min="1191" max="1191" width="5.140625" customWidth="1"/>
    <col min="1192" max="1192" width="38.7109375" customWidth="1"/>
    <col min="1193" max="1213" width="11.5703125" customWidth="1"/>
    <col min="1214" max="1214" width="10.85546875" customWidth="1"/>
    <col min="1215" max="1215" width="12" customWidth="1"/>
    <col min="1216" max="1220" width="11.7109375" customWidth="1"/>
    <col min="1221" max="1284" width="12.140625" customWidth="1"/>
    <col min="1285" max="1287" width="10.42578125" customWidth="1"/>
    <col min="1288" max="1290" width="12.140625" customWidth="1"/>
    <col min="1447" max="1447" width="5.140625" customWidth="1"/>
    <col min="1448" max="1448" width="38.7109375" customWidth="1"/>
    <col min="1449" max="1469" width="11.5703125" customWidth="1"/>
    <col min="1470" max="1470" width="10.85546875" customWidth="1"/>
    <col min="1471" max="1471" width="12" customWidth="1"/>
    <col min="1472" max="1476" width="11.7109375" customWidth="1"/>
    <col min="1477" max="1540" width="12.140625" customWidth="1"/>
    <col min="1541" max="1543" width="10.42578125" customWidth="1"/>
    <col min="1544" max="1546" width="12.140625" customWidth="1"/>
    <col min="1703" max="1703" width="5.140625" customWidth="1"/>
    <col min="1704" max="1704" width="38.7109375" customWidth="1"/>
    <col min="1705" max="1725" width="11.5703125" customWidth="1"/>
    <col min="1726" max="1726" width="10.85546875" customWidth="1"/>
    <col min="1727" max="1727" width="12" customWidth="1"/>
    <col min="1728" max="1732" width="11.7109375" customWidth="1"/>
    <col min="1733" max="1796" width="12.140625" customWidth="1"/>
    <col min="1797" max="1799" width="10.42578125" customWidth="1"/>
    <col min="1800" max="1802" width="12.140625" customWidth="1"/>
    <col min="1959" max="1959" width="5.140625" customWidth="1"/>
    <col min="1960" max="1960" width="38.7109375" customWidth="1"/>
    <col min="1961" max="1981" width="11.5703125" customWidth="1"/>
    <col min="1982" max="1982" width="10.85546875" customWidth="1"/>
    <col min="1983" max="1983" width="12" customWidth="1"/>
    <col min="1984" max="1988" width="11.7109375" customWidth="1"/>
    <col min="1989" max="2052" width="12.140625" customWidth="1"/>
    <col min="2053" max="2055" width="10.42578125" customWidth="1"/>
    <col min="2056" max="2058" width="12.140625" customWidth="1"/>
    <col min="2215" max="2215" width="5.140625" customWidth="1"/>
    <col min="2216" max="2216" width="38.7109375" customWidth="1"/>
    <col min="2217" max="2237" width="11.5703125" customWidth="1"/>
    <col min="2238" max="2238" width="10.85546875" customWidth="1"/>
    <col min="2239" max="2239" width="12" customWidth="1"/>
    <col min="2240" max="2244" width="11.7109375" customWidth="1"/>
    <col min="2245" max="2308" width="12.140625" customWidth="1"/>
    <col min="2309" max="2311" width="10.42578125" customWidth="1"/>
    <col min="2312" max="2314" width="12.140625" customWidth="1"/>
    <col min="2471" max="2471" width="5.140625" customWidth="1"/>
    <col min="2472" max="2472" width="38.7109375" customWidth="1"/>
    <col min="2473" max="2493" width="11.5703125" customWidth="1"/>
    <col min="2494" max="2494" width="10.85546875" customWidth="1"/>
    <col min="2495" max="2495" width="12" customWidth="1"/>
    <col min="2496" max="2500" width="11.7109375" customWidth="1"/>
    <col min="2501" max="2564" width="12.140625" customWidth="1"/>
    <col min="2565" max="2567" width="10.42578125" customWidth="1"/>
    <col min="2568" max="2570" width="12.140625" customWidth="1"/>
    <col min="2727" max="2727" width="5.140625" customWidth="1"/>
    <col min="2728" max="2728" width="38.7109375" customWidth="1"/>
    <col min="2729" max="2749" width="11.5703125" customWidth="1"/>
    <col min="2750" max="2750" width="10.85546875" customWidth="1"/>
    <col min="2751" max="2751" width="12" customWidth="1"/>
    <col min="2752" max="2756" width="11.7109375" customWidth="1"/>
    <col min="2757" max="2820" width="12.140625" customWidth="1"/>
    <col min="2821" max="2823" width="10.42578125" customWidth="1"/>
    <col min="2824" max="2826" width="12.140625" customWidth="1"/>
    <col min="2983" max="2983" width="5.140625" customWidth="1"/>
    <col min="2984" max="2984" width="38.7109375" customWidth="1"/>
    <col min="2985" max="3005" width="11.5703125" customWidth="1"/>
    <col min="3006" max="3006" width="10.85546875" customWidth="1"/>
    <col min="3007" max="3007" width="12" customWidth="1"/>
    <col min="3008" max="3012" width="11.7109375" customWidth="1"/>
    <col min="3013" max="3076" width="12.140625" customWidth="1"/>
    <col min="3077" max="3079" width="10.42578125" customWidth="1"/>
    <col min="3080" max="3082" width="12.140625" customWidth="1"/>
    <col min="3239" max="3239" width="5.140625" customWidth="1"/>
    <col min="3240" max="3240" width="38.7109375" customWidth="1"/>
    <col min="3241" max="3261" width="11.5703125" customWidth="1"/>
    <col min="3262" max="3262" width="10.85546875" customWidth="1"/>
    <col min="3263" max="3263" width="12" customWidth="1"/>
    <col min="3264" max="3268" width="11.7109375" customWidth="1"/>
    <col min="3269" max="3332" width="12.140625" customWidth="1"/>
    <col min="3333" max="3335" width="10.42578125" customWidth="1"/>
    <col min="3336" max="3338" width="12.140625" customWidth="1"/>
    <col min="3495" max="3495" width="5.140625" customWidth="1"/>
    <col min="3496" max="3496" width="38.7109375" customWidth="1"/>
    <col min="3497" max="3517" width="11.5703125" customWidth="1"/>
    <col min="3518" max="3518" width="10.85546875" customWidth="1"/>
    <col min="3519" max="3519" width="12" customWidth="1"/>
    <col min="3520" max="3524" width="11.7109375" customWidth="1"/>
    <col min="3525" max="3588" width="12.140625" customWidth="1"/>
    <col min="3589" max="3591" width="10.42578125" customWidth="1"/>
    <col min="3592" max="3594" width="12.140625" customWidth="1"/>
    <col min="3751" max="3751" width="5.140625" customWidth="1"/>
    <col min="3752" max="3752" width="38.7109375" customWidth="1"/>
    <col min="3753" max="3773" width="11.5703125" customWidth="1"/>
    <col min="3774" max="3774" width="10.85546875" customWidth="1"/>
    <col min="3775" max="3775" width="12" customWidth="1"/>
    <col min="3776" max="3780" width="11.7109375" customWidth="1"/>
    <col min="3781" max="3844" width="12.140625" customWidth="1"/>
    <col min="3845" max="3847" width="10.42578125" customWidth="1"/>
    <col min="3848" max="3850" width="12.140625" customWidth="1"/>
    <col min="4007" max="4007" width="5.140625" customWidth="1"/>
    <col min="4008" max="4008" width="38.7109375" customWidth="1"/>
    <col min="4009" max="4029" width="11.5703125" customWidth="1"/>
    <col min="4030" max="4030" width="10.85546875" customWidth="1"/>
    <col min="4031" max="4031" width="12" customWidth="1"/>
    <col min="4032" max="4036" width="11.7109375" customWidth="1"/>
    <col min="4037" max="4100" width="12.140625" customWidth="1"/>
    <col min="4101" max="4103" width="10.42578125" customWidth="1"/>
    <col min="4104" max="4106" width="12.140625" customWidth="1"/>
    <col min="4263" max="4263" width="5.140625" customWidth="1"/>
    <col min="4264" max="4264" width="38.7109375" customWidth="1"/>
    <col min="4265" max="4285" width="11.5703125" customWidth="1"/>
    <col min="4286" max="4286" width="10.85546875" customWidth="1"/>
    <col min="4287" max="4287" width="12" customWidth="1"/>
    <col min="4288" max="4292" width="11.7109375" customWidth="1"/>
    <col min="4293" max="4356" width="12.140625" customWidth="1"/>
    <col min="4357" max="4359" width="10.42578125" customWidth="1"/>
    <col min="4360" max="4362" width="12.140625" customWidth="1"/>
    <col min="4519" max="4519" width="5.140625" customWidth="1"/>
    <col min="4520" max="4520" width="38.7109375" customWidth="1"/>
    <col min="4521" max="4541" width="11.5703125" customWidth="1"/>
    <col min="4542" max="4542" width="10.85546875" customWidth="1"/>
    <col min="4543" max="4543" width="12" customWidth="1"/>
    <col min="4544" max="4548" width="11.7109375" customWidth="1"/>
    <col min="4549" max="4612" width="12.140625" customWidth="1"/>
    <col min="4613" max="4615" width="10.42578125" customWidth="1"/>
    <col min="4616" max="4618" width="12.140625" customWidth="1"/>
    <col min="4775" max="4775" width="5.140625" customWidth="1"/>
    <col min="4776" max="4776" width="38.7109375" customWidth="1"/>
    <col min="4777" max="4797" width="11.5703125" customWidth="1"/>
    <col min="4798" max="4798" width="10.85546875" customWidth="1"/>
    <col min="4799" max="4799" width="12" customWidth="1"/>
    <col min="4800" max="4804" width="11.7109375" customWidth="1"/>
    <col min="4805" max="4868" width="12.140625" customWidth="1"/>
    <col min="4869" max="4871" width="10.42578125" customWidth="1"/>
    <col min="4872" max="4874" width="12.140625" customWidth="1"/>
    <col min="5031" max="5031" width="5.140625" customWidth="1"/>
    <col min="5032" max="5032" width="38.7109375" customWidth="1"/>
    <col min="5033" max="5053" width="11.5703125" customWidth="1"/>
    <col min="5054" max="5054" width="10.85546875" customWidth="1"/>
    <col min="5055" max="5055" width="12" customWidth="1"/>
    <col min="5056" max="5060" width="11.7109375" customWidth="1"/>
    <col min="5061" max="5124" width="12.140625" customWidth="1"/>
    <col min="5125" max="5127" width="10.42578125" customWidth="1"/>
    <col min="5128" max="5130" width="12.140625" customWidth="1"/>
    <col min="5287" max="5287" width="5.140625" customWidth="1"/>
    <col min="5288" max="5288" width="38.7109375" customWidth="1"/>
    <col min="5289" max="5309" width="11.5703125" customWidth="1"/>
    <col min="5310" max="5310" width="10.85546875" customWidth="1"/>
    <col min="5311" max="5311" width="12" customWidth="1"/>
    <col min="5312" max="5316" width="11.7109375" customWidth="1"/>
    <col min="5317" max="5380" width="12.140625" customWidth="1"/>
    <col min="5381" max="5383" width="10.42578125" customWidth="1"/>
    <col min="5384" max="5386" width="12.140625" customWidth="1"/>
    <col min="5543" max="5543" width="5.140625" customWidth="1"/>
    <col min="5544" max="5544" width="38.7109375" customWidth="1"/>
    <col min="5545" max="5565" width="11.5703125" customWidth="1"/>
    <col min="5566" max="5566" width="10.85546875" customWidth="1"/>
    <col min="5567" max="5567" width="12" customWidth="1"/>
    <col min="5568" max="5572" width="11.7109375" customWidth="1"/>
    <col min="5573" max="5636" width="12.140625" customWidth="1"/>
    <col min="5637" max="5639" width="10.42578125" customWidth="1"/>
    <col min="5640" max="5642" width="12.140625" customWidth="1"/>
    <col min="5799" max="5799" width="5.140625" customWidth="1"/>
    <col min="5800" max="5800" width="38.7109375" customWidth="1"/>
    <col min="5801" max="5821" width="11.5703125" customWidth="1"/>
    <col min="5822" max="5822" width="10.85546875" customWidth="1"/>
    <col min="5823" max="5823" width="12" customWidth="1"/>
    <col min="5824" max="5828" width="11.7109375" customWidth="1"/>
    <col min="5829" max="5892" width="12.140625" customWidth="1"/>
    <col min="5893" max="5895" width="10.42578125" customWidth="1"/>
    <col min="5896" max="5898" width="12.140625" customWidth="1"/>
    <col min="6055" max="6055" width="5.140625" customWidth="1"/>
    <col min="6056" max="6056" width="38.7109375" customWidth="1"/>
    <col min="6057" max="6077" width="11.5703125" customWidth="1"/>
    <col min="6078" max="6078" width="10.85546875" customWidth="1"/>
    <col min="6079" max="6079" width="12" customWidth="1"/>
    <col min="6080" max="6084" width="11.7109375" customWidth="1"/>
    <col min="6085" max="6148" width="12.140625" customWidth="1"/>
    <col min="6149" max="6151" width="10.42578125" customWidth="1"/>
    <col min="6152" max="6154" width="12.140625" customWidth="1"/>
    <col min="6311" max="6311" width="5.140625" customWidth="1"/>
    <col min="6312" max="6312" width="38.7109375" customWidth="1"/>
    <col min="6313" max="6333" width="11.5703125" customWidth="1"/>
    <col min="6334" max="6334" width="10.85546875" customWidth="1"/>
    <col min="6335" max="6335" width="12" customWidth="1"/>
    <col min="6336" max="6340" width="11.7109375" customWidth="1"/>
    <col min="6341" max="6404" width="12.140625" customWidth="1"/>
    <col min="6405" max="6407" width="10.42578125" customWidth="1"/>
    <col min="6408" max="6410" width="12.140625" customWidth="1"/>
    <col min="6567" max="6567" width="5.140625" customWidth="1"/>
    <col min="6568" max="6568" width="38.7109375" customWidth="1"/>
    <col min="6569" max="6589" width="11.5703125" customWidth="1"/>
    <col min="6590" max="6590" width="10.85546875" customWidth="1"/>
    <col min="6591" max="6591" width="12" customWidth="1"/>
    <col min="6592" max="6596" width="11.7109375" customWidth="1"/>
    <col min="6597" max="6660" width="12.140625" customWidth="1"/>
    <col min="6661" max="6663" width="10.42578125" customWidth="1"/>
    <col min="6664" max="6666" width="12.140625" customWidth="1"/>
    <col min="6823" max="6823" width="5.140625" customWidth="1"/>
    <col min="6824" max="6824" width="38.7109375" customWidth="1"/>
    <col min="6825" max="6845" width="11.5703125" customWidth="1"/>
    <col min="6846" max="6846" width="10.85546875" customWidth="1"/>
    <col min="6847" max="6847" width="12" customWidth="1"/>
    <col min="6848" max="6852" width="11.7109375" customWidth="1"/>
    <col min="6853" max="6916" width="12.140625" customWidth="1"/>
    <col min="6917" max="6919" width="10.42578125" customWidth="1"/>
    <col min="6920" max="6922" width="12.140625" customWidth="1"/>
    <col min="7079" max="7079" width="5.140625" customWidth="1"/>
    <col min="7080" max="7080" width="38.7109375" customWidth="1"/>
    <col min="7081" max="7101" width="11.5703125" customWidth="1"/>
    <col min="7102" max="7102" width="10.85546875" customWidth="1"/>
    <col min="7103" max="7103" width="12" customWidth="1"/>
    <col min="7104" max="7108" width="11.7109375" customWidth="1"/>
    <col min="7109" max="7172" width="12.140625" customWidth="1"/>
    <col min="7173" max="7175" width="10.42578125" customWidth="1"/>
    <col min="7176" max="7178" width="12.140625" customWidth="1"/>
    <col min="7335" max="7335" width="5.140625" customWidth="1"/>
    <col min="7336" max="7336" width="38.7109375" customWidth="1"/>
    <col min="7337" max="7357" width="11.5703125" customWidth="1"/>
    <col min="7358" max="7358" width="10.85546875" customWidth="1"/>
    <col min="7359" max="7359" width="12" customWidth="1"/>
    <col min="7360" max="7364" width="11.7109375" customWidth="1"/>
    <col min="7365" max="7428" width="12.140625" customWidth="1"/>
    <col min="7429" max="7431" width="10.42578125" customWidth="1"/>
    <col min="7432" max="7434" width="12.140625" customWidth="1"/>
    <col min="7591" max="7591" width="5.140625" customWidth="1"/>
    <col min="7592" max="7592" width="38.7109375" customWidth="1"/>
    <col min="7593" max="7613" width="11.5703125" customWidth="1"/>
    <col min="7614" max="7614" width="10.85546875" customWidth="1"/>
    <col min="7615" max="7615" width="12" customWidth="1"/>
    <col min="7616" max="7620" width="11.7109375" customWidth="1"/>
    <col min="7621" max="7684" width="12.140625" customWidth="1"/>
    <col min="7685" max="7687" width="10.42578125" customWidth="1"/>
    <col min="7688" max="7690" width="12.140625" customWidth="1"/>
    <col min="7847" max="7847" width="5.140625" customWidth="1"/>
    <col min="7848" max="7848" width="38.7109375" customWidth="1"/>
    <col min="7849" max="7869" width="11.5703125" customWidth="1"/>
    <col min="7870" max="7870" width="10.85546875" customWidth="1"/>
    <col min="7871" max="7871" width="12" customWidth="1"/>
    <col min="7872" max="7876" width="11.7109375" customWidth="1"/>
    <col min="7877" max="7940" width="12.140625" customWidth="1"/>
    <col min="7941" max="7943" width="10.42578125" customWidth="1"/>
    <col min="7944" max="7946" width="12.140625" customWidth="1"/>
    <col min="8103" max="8103" width="5.140625" customWidth="1"/>
    <col min="8104" max="8104" width="38.7109375" customWidth="1"/>
    <col min="8105" max="8125" width="11.5703125" customWidth="1"/>
    <col min="8126" max="8126" width="10.85546875" customWidth="1"/>
    <col min="8127" max="8127" width="12" customWidth="1"/>
    <col min="8128" max="8132" width="11.7109375" customWidth="1"/>
    <col min="8133" max="8196" width="12.140625" customWidth="1"/>
    <col min="8197" max="8199" width="10.42578125" customWidth="1"/>
    <col min="8200" max="8202" width="12.140625" customWidth="1"/>
    <col min="8359" max="8359" width="5.140625" customWidth="1"/>
    <col min="8360" max="8360" width="38.7109375" customWidth="1"/>
    <col min="8361" max="8381" width="11.5703125" customWidth="1"/>
    <col min="8382" max="8382" width="10.85546875" customWidth="1"/>
    <col min="8383" max="8383" width="12" customWidth="1"/>
    <col min="8384" max="8388" width="11.7109375" customWidth="1"/>
    <col min="8389" max="8452" width="12.140625" customWidth="1"/>
    <col min="8453" max="8455" width="10.42578125" customWidth="1"/>
    <col min="8456" max="8458" width="12.140625" customWidth="1"/>
    <col min="8615" max="8615" width="5.140625" customWidth="1"/>
    <col min="8616" max="8616" width="38.7109375" customWidth="1"/>
    <col min="8617" max="8637" width="11.5703125" customWidth="1"/>
    <col min="8638" max="8638" width="10.85546875" customWidth="1"/>
    <col min="8639" max="8639" width="12" customWidth="1"/>
    <col min="8640" max="8644" width="11.7109375" customWidth="1"/>
    <col min="8645" max="8708" width="12.140625" customWidth="1"/>
    <col min="8709" max="8711" width="10.42578125" customWidth="1"/>
    <col min="8712" max="8714" width="12.140625" customWidth="1"/>
    <col min="8871" max="8871" width="5.140625" customWidth="1"/>
    <col min="8872" max="8872" width="38.7109375" customWidth="1"/>
    <col min="8873" max="8893" width="11.5703125" customWidth="1"/>
    <col min="8894" max="8894" width="10.85546875" customWidth="1"/>
    <col min="8895" max="8895" width="12" customWidth="1"/>
    <col min="8896" max="8900" width="11.7109375" customWidth="1"/>
    <col min="8901" max="8964" width="12.140625" customWidth="1"/>
    <col min="8965" max="8967" width="10.42578125" customWidth="1"/>
    <col min="8968" max="8970" width="12.140625" customWidth="1"/>
    <col min="9127" max="9127" width="5.140625" customWidth="1"/>
    <col min="9128" max="9128" width="38.7109375" customWidth="1"/>
    <col min="9129" max="9149" width="11.5703125" customWidth="1"/>
    <col min="9150" max="9150" width="10.85546875" customWidth="1"/>
    <col min="9151" max="9151" width="12" customWidth="1"/>
    <col min="9152" max="9156" width="11.7109375" customWidth="1"/>
    <col min="9157" max="9220" width="12.140625" customWidth="1"/>
    <col min="9221" max="9223" width="10.42578125" customWidth="1"/>
    <col min="9224" max="9226" width="12.140625" customWidth="1"/>
    <col min="9383" max="9383" width="5.140625" customWidth="1"/>
    <col min="9384" max="9384" width="38.7109375" customWidth="1"/>
    <col min="9385" max="9405" width="11.5703125" customWidth="1"/>
    <col min="9406" max="9406" width="10.85546875" customWidth="1"/>
    <col min="9407" max="9407" width="12" customWidth="1"/>
    <col min="9408" max="9412" width="11.7109375" customWidth="1"/>
    <col min="9413" max="9476" width="12.140625" customWidth="1"/>
    <col min="9477" max="9479" width="10.42578125" customWidth="1"/>
    <col min="9480" max="9482" width="12.140625" customWidth="1"/>
    <col min="9639" max="9639" width="5.140625" customWidth="1"/>
    <col min="9640" max="9640" width="38.7109375" customWidth="1"/>
    <col min="9641" max="9661" width="11.5703125" customWidth="1"/>
    <col min="9662" max="9662" width="10.85546875" customWidth="1"/>
    <col min="9663" max="9663" width="12" customWidth="1"/>
    <col min="9664" max="9668" width="11.7109375" customWidth="1"/>
    <col min="9669" max="9732" width="12.140625" customWidth="1"/>
    <col min="9733" max="9735" width="10.42578125" customWidth="1"/>
    <col min="9736" max="9738" width="12.140625" customWidth="1"/>
    <col min="9895" max="9895" width="5.140625" customWidth="1"/>
    <col min="9896" max="9896" width="38.7109375" customWidth="1"/>
    <col min="9897" max="9917" width="11.5703125" customWidth="1"/>
    <col min="9918" max="9918" width="10.85546875" customWidth="1"/>
    <col min="9919" max="9919" width="12" customWidth="1"/>
    <col min="9920" max="9924" width="11.7109375" customWidth="1"/>
    <col min="9925" max="9988" width="12.140625" customWidth="1"/>
    <col min="9989" max="9991" width="10.42578125" customWidth="1"/>
    <col min="9992" max="9994" width="12.140625" customWidth="1"/>
    <col min="10151" max="10151" width="5.140625" customWidth="1"/>
    <col min="10152" max="10152" width="38.7109375" customWidth="1"/>
    <col min="10153" max="10173" width="11.5703125" customWidth="1"/>
    <col min="10174" max="10174" width="10.85546875" customWidth="1"/>
    <col min="10175" max="10175" width="12" customWidth="1"/>
    <col min="10176" max="10180" width="11.7109375" customWidth="1"/>
    <col min="10181" max="10244" width="12.140625" customWidth="1"/>
    <col min="10245" max="10247" width="10.42578125" customWidth="1"/>
    <col min="10248" max="10250" width="12.140625" customWidth="1"/>
    <col min="10407" max="10407" width="5.140625" customWidth="1"/>
    <col min="10408" max="10408" width="38.7109375" customWidth="1"/>
    <col min="10409" max="10429" width="11.5703125" customWidth="1"/>
    <col min="10430" max="10430" width="10.85546875" customWidth="1"/>
    <col min="10431" max="10431" width="12" customWidth="1"/>
    <col min="10432" max="10436" width="11.7109375" customWidth="1"/>
    <col min="10437" max="10500" width="12.140625" customWidth="1"/>
    <col min="10501" max="10503" width="10.42578125" customWidth="1"/>
    <col min="10504" max="10506" width="12.140625" customWidth="1"/>
    <col min="10663" max="10663" width="5.140625" customWidth="1"/>
    <col min="10664" max="10664" width="38.7109375" customWidth="1"/>
    <col min="10665" max="10685" width="11.5703125" customWidth="1"/>
    <col min="10686" max="10686" width="10.85546875" customWidth="1"/>
    <col min="10687" max="10687" width="12" customWidth="1"/>
    <col min="10688" max="10692" width="11.7109375" customWidth="1"/>
    <col min="10693" max="10756" width="12.140625" customWidth="1"/>
    <col min="10757" max="10759" width="10.42578125" customWidth="1"/>
    <col min="10760" max="10762" width="12.140625" customWidth="1"/>
    <col min="10919" max="10919" width="5.140625" customWidth="1"/>
    <col min="10920" max="10920" width="38.7109375" customWidth="1"/>
    <col min="10921" max="10941" width="11.5703125" customWidth="1"/>
    <col min="10942" max="10942" width="10.85546875" customWidth="1"/>
    <col min="10943" max="10943" width="12" customWidth="1"/>
    <col min="10944" max="10948" width="11.7109375" customWidth="1"/>
    <col min="10949" max="11012" width="12.140625" customWidth="1"/>
    <col min="11013" max="11015" width="10.42578125" customWidth="1"/>
    <col min="11016" max="11018" width="12.140625" customWidth="1"/>
    <col min="11175" max="11175" width="5.140625" customWidth="1"/>
    <col min="11176" max="11176" width="38.7109375" customWidth="1"/>
    <col min="11177" max="11197" width="11.5703125" customWidth="1"/>
    <col min="11198" max="11198" width="10.85546875" customWidth="1"/>
    <col min="11199" max="11199" width="12" customWidth="1"/>
    <col min="11200" max="11204" width="11.7109375" customWidth="1"/>
    <col min="11205" max="11268" width="12.140625" customWidth="1"/>
    <col min="11269" max="11271" width="10.42578125" customWidth="1"/>
    <col min="11272" max="11274" width="12.140625" customWidth="1"/>
    <col min="11431" max="11431" width="5.140625" customWidth="1"/>
    <col min="11432" max="11432" width="38.7109375" customWidth="1"/>
    <col min="11433" max="11453" width="11.5703125" customWidth="1"/>
    <col min="11454" max="11454" width="10.85546875" customWidth="1"/>
    <col min="11455" max="11455" width="12" customWidth="1"/>
    <col min="11456" max="11460" width="11.7109375" customWidth="1"/>
    <col min="11461" max="11524" width="12.140625" customWidth="1"/>
    <col min="11525" max="11527" width="10.42578125" customWidth="1"/>
    <col min="11528" max="11530" width="12.140625" customWidth="1"/>
    <col min="11687" max="11687" width="5.140625" customWidth="1"/>
    <col min="11688" max="11688" width="38.7109375" customWidth="1"/>
    <col min="11689" max="11709" width="11.5703125" customWidth="1"/>
    <col min="11710" max="11710" width="10.85546875" customWidth="1"/>
    <col min="11711" max="11711" width="12" customWidth="1"/>
    <col min="11712" max="11716" width="11.7109375" customWidth="1"/>
    <col min="11717" max="11780" width="12.140625" customWidth="1"/>
    <col min="11781" max="11783" width="10.42578125" customWidth="1"/>
    <col min="11784" max="11786" width="12.140625" customWidth="1"/>
    <col min="11943" max="11943" width="5.140625" customWidth="1"/>
    <col min="11944" max="11944" width="38.7109375" customWidth="1"/>
    <col min="11945" max="11965" width="11.5703125" customWidth="1"/>
    <col min="11966" max="11966" width="10.85546875" customWidth="1"/>
    <col min="11967" max="11967" width="12" customWidth="1"/>
    <col min="11968" max="11972" width="11.7109375" customWidth="1"/>
    <col min="11973" max="12036" width="12.140625" customWidth="1"/>
    <col min="12037" max="12039" width="10.42578125" customWidth="1"/>
    <col min="12040" max="12042" width="12.140625" customWidth="1"/>
    <col min="12199" max="12199" width="5.140625" customWidth="1"/>
    <col min="12200" max="12200" width="38.7109375" customWidth="1"/>
    <col min="12201" max="12221" width="11.5703125" customWidth="1"/>
    <col min="12222" max="12222" width="10.85546875" customWidth="1"/>
    <col min="12223" max="12223" width="12" customWidth="1"/>
    <col min="12224" max="12228" width="11.7109375" customWidth="1"/>
    <col min="12229" max="12292" width="12.140625" customWidth="1"/>
    <col min="12293" max="12295" width="10.42578125" customWidth="1"/>
    <col min="12296" max="12298" width="12.140625" customWidth="1"/>
    <col min="12455" max="12455" width="5.140625" customWidth="1"/>
    <col min="12456" max="12456" width="38.7109375" customWidth="1"/>
    <col min="12457" max="12477" width="11.5703125" customWidth="1"/>
    <col min="12478" max="12478" width="10.85546875" customWidth="1"/>
    <col min="12479" max="12479" width="12" customWidth="1"/>
    <col min="12480" max="12484" width="11.7109375" customWidth="1"/>
    <col min="12485" max="12548" width="12.140625" customWidth="1"/>
    <col min="12549" max="12551" width="10.42578125" customWidth="1"/>
    <col min="12552" max="12554" width="12.140625" customWidth="1"/>
    <col min="12711" max="12711" width="5.140625" customWidth="1"/>
    <col min="12712" max="12712" width="38.7109375" customWidth="1"/>
    <col min="12713" max="12733" width="11.5703125" customWidth="1"/>
    <col min="12734" max="12734" width="10.85546875" customWidth="1"/>
    <col min="12735" max="12735" width="12" customWidth="1"/>
    <col min="12736" max="12740" width="11.7109375" customWidth="1"/>
    <col min="12741" max="12804" width="12.140625" customWidth="1"/>
    <col min="12805" max="12807" width="10.42578125" customWidth="1"/>
    <col min="12808" max="12810" width="12.140625" customWidth="1"/>
    <col min="12967" max="12967" width="5.140625" customWidth="1"/>
    <col min="12968" max="12968" width="38.7109375" customWidth="1"/>
    <col min="12969" max="12989" width="11.5703125" customWidth="1"/>
    <col min="12990" max="12990" width="10.85546875" customWidth="1"/>
    <col min="12991" max="12991" width="12" customWidth="1"/>
    <col min="12992" max="12996" width="11.7109375" customWidth="1"/>
    <col min="12997" max="13060" width="12.140625" customWidth="1"/>
    <col min="13061" max="13063" width="10.42578125" customWidth="1"/>
    <col min="13064" max="13066" width="12.140625" customWidth="1"/>
    <col min="13223" max="13223" width="5.140625" customWidth="1"/>
    <col min="13224" max="13224" width="38.7109375" customWidth="1"/>
    <col min="13225" max="13245" width="11.5703125" customWidth="1"/>
    <col min="13246" max="13246" width="10.85546875" customWidth="1"/>
    <col min="13247" max="13247" width="12" customWidth="1"/>
    <col min="13248" max="13252" width="11.7109375" customWidth="1"/>
    <col min="13253" max="13316" width="12.140625" customWidth="1"/>
    <col min="13317" max="13319" width="10.42578125" customWidth="1"/>
    <col min="13320" max="13322" width="12.140625" customWidth="1"/>
    <col min="13479" max="13479" width="5.140625" customWidth="1"/>
    <col min="13480" max="13480" width="38.7109375" customWidth="1"/>
    <col min="13481" max="13501" width="11.5703125" customWidth="1"/>
    <col min="13502" max="13502" width="10.85546875" customWidth="1"/>
    <col min="13503" max="13503" width="12" customWidth="1"/>
    <col min="13504" max="13508" width="11.7109375" customWidth="1"/>
    <col min="13509" max="13572" width="12.140625" customWidth="1"/>
    <col min="13573" max="13575" width="10.42578125" customWidth="1"/>
    <col min="13576" max="13578" width="12.140625" customWidth="1"/>
    <col min="13735" max="13735" width="5.140625" customWidth="1"/>
    <col min="13736" max="13736" width="38.7109375" customWidth="1"/>
    <col min="13737" max="13757" width="11.5703125" customWidth="1"/>
    <col min="13758" max="13758" width="10.85546875" customWidth="1"/>
    <col min="13759" max="13759" width="12" customWidth="1"/>
    <col min="13760" max="13764" width="11.7109375" customWidth="1"/>
    <col min="13765" max="13828" width="12.140625" customWidth="1"/>
    <col min="13829" max="13831" width="10.42578125" customWidth="1"/>
    <col min="13832" max="13834" width="12.140625" customWidth="1"/>
    <col min="13991" max="13991" width="5.140625" customWidth="1"/>
    <col min="13992" max="13992" width="38.7109375" customWidth="1"/>
    <col min="13993" max="14013" width="11.5703125" customWidth="1"/>
    <col min="14014" max="14014" width="10.85546875" customWidth="1"/>
    <col min="14015" max="14015" width="12" customWidth="1"/>
    <col min="14016" max="14020" width="11.7109375" customWidth="1"/>
    <col min="14021" max="14084" width="12.140625" customWidth="1"/>
    <col min="14085" max="14087" width="10.42578125" customWidth="1"/>
    <col min="14088" max="14090" width="12.140625" customWidth="1"/>
    <col min="14247" max="14247" width="5.140625" customWidth="1"/>
    <col min="14248" max="14248" width="38.7109375" customWidth="1"/>
    <col min="14249" max="14269" width="11.5703125" customWidth="1"/>
    <col min="14270" max="14270" width="10.85546875" customWidth="1"/>
    <col min="14271" max="14271" width="12" customWidth="1"/>
    <col min="14272" max="14276" width="11.7109375" customWidth="1"/>
    <col min="14277" max="14340" width="12.140625" customWidth="1"/>
    <col min="14341" max="14343" width="10.42578125" customWidth="1"/>
    <col min="14344" max="14346" width="12.140625" customWidth="1"/>
    <col min="14503" max="14503" width="5.140625" customWidth="1"/>
    <col min="14504" max="14504" width="38.7109375" customWidth="1"/>
    <col min="14505" max="14525" width="11.5703125" customWidth="1"/>
    <col min="14526" max="14526" width="10.85546875" customWidth="1"/>
    <col min="14527" max="14527" width="12" customWidth="1"/>
    <col min="14528" max="14532" width="11.7109375" customWidth="1"/>
    <col min="14533" max="14596" width="12.140625" customWidth="1"/>
    <col min="14597" max="14599" width="10.42578125" customWidth="1"/>
    <col min="14600" max="14602" width="12.140625" customWidth="1"/>
    <col min="14759" max="14759" width="5.140625" customWidth="1"/>
    <col min="14760" max="14760" width="38.7109375" customWidth="1"/>
    <col min="14761" max="14781" width="11.5703125" customWidth="1"/>
    <col min="14782" max="14782" width="10.85546875" customWidth="1"/>
    <col min="14783" max="14783" width="12" customWidth="1"/>
    <col min="14784" max="14788" width="11.7109375" customWidth="1"/>
    <col min="14789" max="14852" width="12.140625" customWidth="1"/>
    <col min="14853" max="14855" width="10.42578125" customWidth="1"/>
    <col min="14856" max="14858" width="12.140625" customWidth="1"/>
    <col min="15015" max="15015" width="5.140625" customWidth="1"/>
    <col min="15016" max="15016" width="38.7109375" customWidth="1"/>
    <col min="15017" max="15037" width="11.5703125" customWidth="1"/>
    <col min="15038" max="15038" width="10.85546875" customWidth="1"/>
    <col min="15039" max="15039" width="12" customWidth="1"/>
    <col min="15040" max="15044" width="11.7109375" customWidth="1"/>
    <col min="15045" max="15108" width="12.140625" customWidth="1"/>
    <col min="15109" max="15111" width="10.42578125" customWidth="1"/>
    <col min="15112" max="15114" width="12.140625" customWidth="1"/>
    <col min="15271" max="15271" width="5.140625" customWidth="1"/>
    <col min="15272" max="15272" width="38.7109375" customWidth="1"/>
    <col min="15273" max="15293" width="11.5703125" customWidth="1"/>
    <col min="15294" max="15294" width="10.85546875" customWidth="1"/>
    <col min="15295" max="15295" width="12" customWidth="1"/>
    <col min="15296" max="15300" width="11.7109375" customWidth="1"/>
    <col min="15301" max="15364" width="12.140625" customWidth="1"/>
    <col min="15365" max="15367" width="10.42578125" customWidth="1"/>
    <col min="15368" max="15370" width="12.140625" customWidth="1"/>
    <col min="15527" max="15527" width="5.140625" customWidth="1"/>
    <col min="15528" max="15528" width="38.7109375" customWidth="1"/>
    <col min="15529" max="15549" width="11.5703125" customWidth="1"/>
    <col min="15550" max="15550" width="10.85546875" customWidth="1"/>
    <col min="15551" max="15551" width="12" customWidth="1"/>
    <col min="15552" max="15556" width="11.7109375" customWidth="1"/>
    <col min="15557" max="15620" width="12.140625" customWidth="1"/>
    <col min="15621" max="15623" width="10.42578125" customWidth="1"/>
    <col min="15624" max="15626" width="12.140625" customWidth="1"/>
    <col min="15783" max="15783" width="5.140625" customWidth="1"/>
    <col min="15784" max="15784" width="38.7109375" customWidth="1"/>
    <col min="15785" max="15805" width="11.5703125" customWidth="1"/>
    <col min="15806" max="15806" width="10.85546875" customWidth="1"/>
    <col min="15807" max="15807" width="12" customWidth="1"/>
    <col min="15808" max="15812" width="11.7109375" customWidth="1"/>
    <col min="15813" max="15876" width="12.140625" customWidth="1"/>
    <col min="15877" max="15879" width="10.42578125" customWidth="1"/>
    <col min="15880" max="15882" width="12.140625" customWidth="1"/>
    <col min="16039" max="16039" width="5.140625" customWidth="1"/>
    <col min="16040" max="16040" width="38.7109375" customWidth="1"/>
    <col min="16041" max="16061" width="11.5703125" customWidth="1"/>
    <col min="16062" max="16062" width="10.85546875" customWidth="1"/>
    <col min="16063" max="16063" width="12" customWidth="1"/>
    <col min="16064" max="16068" width="11.7109375" customWidth="1"/>
    <col min="16069" max="16132" width="12.140625" customWidth="1"/>
    <col min="16133" max="16135" width="10.42578125" customWidth="1"/>
    <col min="16136" max="16138" width="12.140625" customWidth="1"/>
  </cols>
  <sheetData>
    <row r="1" spans="1:11" ht="12.75" customHeight="1" x14ac:dyDescent="0.25">
      <c r="A1" t="s">
        <v>44</v>
      </c>
    </row>
    <row r="3" spans="1:11" x14ac:dyDescent="0.25">
      <c r="A3" s="118" t="s">
        <v>64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3.5" customHeight="1" thickBot="1" x14ac:dyDescent="0.3"/>
    <row r="6" spans="1:11" ht="12.75" customHeight="1" x14ac:dyDescent="0.25">
      <c r="A6" s="108" t="s">
        <v>5</v>
      </c>
      <c r="B6" s="110" t="s">
        <v>45</v>
      </c>
      <c r="C6" s="112" t="s">
        <v>53</v>
      </c>
      <c r="D6" s="112" t="s">
        <v>54</v>
      </c>
      <c r="E6" s="112" t="s">
        <v>55</v>
      </c>
      <c r="F6" s="112" t="s">
        <v>56</v>
      </c>
      <c r="G6" s="112" t="s">
        <v>57</v>
      </c>
      <c r="H6" s="112" t="s">
        <v>58</v>
      </c>
      <c r="I6" s="112" t="s">
        <v>59</v>
      </c>
      <c r="J6" s="112" t="s">
        <v>60</v>
      </c>
      <c r="K6" s="115" t="s">
        <v>46</v>
      </c>
    </row>
    <row r="7" spans="1:11" ht="27.75" customHeight="1" thickBot="1" x14ac:dyDescent="0.3">
      <c r="A7" s="109"/>
      <c r="B7" s="117"/>
      <c r="C7" s="113"/>
      <c r="D7" s="113"/>
      <c r="E7" s="113"/>
      <c r="F7" s="113"/>
      <c r="G7" s="113"/>
      <c r="H7" s="113"/>
      <c r="I7" s="113"/>
      <c r="J7" s="114"/>
      <c r="K7" s="116"/>
    </row>
    <row r="8" spans="1:11" ht="13.5" customHeight="1" x14ac:dyDescent="0.25">
      <c r="A8" s="52">
        <v>1</v>
      </c>
      <c r="B8" s="53" t="s">
        <v>17</v>
      </c>
      <c r="C8" s="54">
        <v>70000</v>
      </c>
      <c r="D8" s="54">
        <v>70000</v>
      </c>
      <c r="E8" s="54">
        <v>75000</v>
      </c>
      <c r="F8" s="81">
        <f t="shared" ref="F8:F16" si="0">SUM(C8:E8)</f>
        <v>215000</v>
      </c>
      <c r="G8" s="54">
        <v>75000</v>
      </c>
      <c r="H8" s="54">
        <v>75000</v>
      </c>
      <c r="I8" s="54">
        <v>19815.509999999998</v>
      </c>
      <c r="J8" s="81">
        <f t="shared" ref="J8:J16" si="1">SUM(G8:I8)</f>
        <v>169815.51</v>
      </c>
      <c r="K8" s="82">
        <f>F8+J8</f>
        <v>384815.51</v>
      </c>
    </row>
    <row r="9" spans="1:11" ht="12.75" customHeight="1" x14ac:dyDescent="0.25">
      <c r="A9" s="55">
        <v>2</v>
      </c>
      <c r="B9" s="56" t="s">
        <v>18</v>
      </c>
      <c r="C9" s="57">
        <v>46400</v>
      </c>
      <c r="D9" s="57">
        <v>46400</v>
      </c>
      <c r="E9" s="57">
        <v>46400</v>
      </c>
      <c r="F9" s="81">
        <f t="shared" si="0"/>
        <v>139200</v>
      </c>
      <c r="G9" s="57">
        <v>46400</v>
      </c>
      <c r="H9" s="57">
        <v>46400</v>
      </c>
      <c r="I9" s="57">
        <v>20357.78</v>
      </c>
      <c r="J9" s="81">
        <f t="shared" si="1"/>
        <v>113157.78</v>
      </c>
      <c r="K9" s="83">
        <f t="shared" ref="K9:K16" si="2">F9+J9</f>
        <v>252357.78</v>
      </c>
    </row>
    <row r="10" spans="1:11" ht="12.75" customHeight="1" x14ac:dyDescent="0.25">
      <c r="A10" s="55">
        <v>3</v>
      </c>
      <c r="B10" s="56" t="s">
        <v>47</v>
      </c>
      <c r="C10" s="57">
        <v>60000</v>
      </c>
      <c r="D10" s="57">
        <v>60000</v>
      </c>
      <c r="E10" s="57">
        <v>60000</v>
      </c>
      <c r="F10" s="81">
        <f t="shared" si="0"/>
        <v>180000</v>
      </c>
      <c r="G10" s="57">
        <v>60000</v>
      </c>
      <c r="H10" s="57">
        <v>60000</v>
      </c>
      <c r="I10" s="57">
        <v>21327.07</v>
      </c>
      <c r="J10" s="81">
        <f t="shared" si="1"/>
        <v>141327.07</v>
      </c>
      <c r="K10" s="83">
        <f t="shared" si="2"/>
        <v>321327.07</v>
      </c>
    </row>
    <row r="11" spans="1:11" ht="12.75" customHeight="1" x14ac:dyDescent="0.25">
      <c r="A11" s="55">
        <v>4</v>
      </c>
      <c r="B11" s="56" t="s">
        <v>20</v>
      </c>
      <c r="C11" s="57">
        <v>55000</v>
      </c>
      <c r="D11" s="57">
        <v>55161.93</v>
      </c>
      <c r="E11" s="57">
        <v>64163.57</v>
      </c>
      <c r="F11" s="81">
        <f t="shared" si="0"/>
        <v>174325.5</v>
      </c>
      <c r="G11" s="57">
        <v>64165.23</v>
      </c>
      <c r="H11" s="57">
        <v>20000</v>
      </c>
      <c r="I11" s="57">
        <v>15500</v>
      </c>
      <c r="J11" s="81">
        <f t="shared" si="1"/>
        <v>99665.23000000001</v>
      </c>
      <c r="K11" s="83">
        <f t="shared" si="2"/>
        <v>273990.73</v>
      </c>
    </row>
    <row r="12" spans="1:11" ht="14.25" customHeight="1" x14ac:dyDescent="0.25">
      <c r="A12" s="55">
        <v>5</v>
      </c>
      <c r="B12" s="56" t="s">
        <v>21</v>
      </c>
      <c r="C12" s="57">
        <v>55000</v>
      </c>
      <c r="D12" s="57">
        <v>55000</v>
      </c>
      <c r="E12" s="57">
        <v>55000</v>
      </c>
      <c r="F12" s="81">
        <f t="shared" si="0"/>
        <v>165000</v>
      </c>
      <c r="G12" s="57">
        <v>55000</v>
      </c>
      <c r="H12" s="57">
        <v>50000</v>
      </c>
      <c r="I12" s="57">
        <v>24119.47</v>
      </c>
      <c r="J12" s="81">
        <f t="shared" si="1"/>
        <v>129119.47</v>
      </c>
      <c r="K12" s="83">
        <f t="shared" si="2"/>
        <v>294119.46999999997</v>
      </c>
    </row>
    <row r="13" spans="1:11" ht="12.75" customHeight="1" x14ac:dyDescent="0.25">
      <c r="A13" s="55">
        <v>6</v>
      </c>
      <c r="B13" s="56" t="s">
        <v>48</v>
      </c>
      <c r="C13" s="57">
        <v>84000</v>
      </c>
      <c r="D13" s="57">
        <v>84000</v>
      </c>
      <c r="E13" s="57">
        <v>84000</v>
      </c>
      <c r="F13" s="81">
        <f t="shared" si="0"/>
        <v>252000</v>
      </c>
      <c r="G13" s="57">
        <v>84000</v>
      </c>
      <c r="H13" s="57">
        <v>84000</v>
      </c>
      <c r="I13" s="57">
        <v>16666.509999999998</v>
      </c>
      <c r="J13" s="81">
        <f t="shared" si="1"/>
        <v>184666.51</v>
      </c>
      <c r="K13" s="83">
        <f t="shared" si="2"/>
        <v>436666.51</v>
      </c>
    </row>
    <row r="14" spans="1:11" ht="12.75" customHeight="1" x14ac:dyDescent="0.25">
      <c r="A14" s="55">
        <v>7</v>
      </c>
      <c r="B14" s="56" t="s">
        <v>23</v>
      </c>
      <c r="C14" s="57">
        <v>55000</v>
      </c>
      <c r="D14" s="57">
        <v>55000</v>
      </c>
      <c r="E14" s="57">
        <v>55000</v>
      </c>
      <c r="F14" s="81">
        <f t="shared" si="0"/>
        <v>165000</v>
      </c>
      <c r="G14" s="57">
        <v>65000</v>
      </c>
      <c r="H14" s="57">
        <v>46459.93</v>
      </c>
      <c r="I14" s="57">
        <v>20000</v>
      </c>
      <c r="J14" s="81">
        <f t="shared" si="1"/>
        <v>131459.93</v>
      </c>
      <c r="K14" s="83">
        <f t="shared" si="2"/>
        <v>296459.93</v>
      </c>
    </row>
    <row r="15" spans="1:11" ht="13.5" customHeight="1" x14ac:dyDescent="0.25">
      <c r="A15" s="55">
        <v>8</v>
      </c>
      <c r="B15" s="56" t="s">
        <v>24</v>
      </c>
      <c r="C15" s="57">
        <v>0</v>
      </c>
      <c r="D15" s="57">
        <v>0</v>
      </c>
      <c r="E15" s="57">
        <v>0</v>
      </c>
      <c r="F15" s="81">
        <f t="shared" si="0"/>
        <v>0</v>
      </c>
      <c r="G15" s="57">
        <v>0</v>
      </c>
      <c r="H15" s="57">
        <v>0</v>
      </c>
      <c r="I15" s="57">
        <v>0</v>
      </c>
      <c r="J15" s="81">
        <f t="shared" si="1"/>
        <v>0</v>
      </c>
      <c r="K15" s="83">
        <f t="shared" si="2"/>
        <v>0</v>
      </c>
    </row>
    <row r="16" spans="1:11" ht="13.5" customHeight="1" thickBot="1" x14ac:dyDescent="0.3">
      <c r="A16" s="55">
        <v>9</v>
      </c>
      <c r="B16" s="58" t="s">
        <v>25</v>
      </c>
      <c r="C16" s="59">
        <v>27000</v>
      </c>
      <c r="D16" s="59">
        <v>27000</v>
      </c>
      <c r="E16" s="59">
        <v>30000</v>
      </c>
      <c r="F16" s="81">
        <f t="shared" si="0"/>
        <v>84000</v>
      </c>
      <c r="G16" s="59">
        <v>25000</v>
      </c>
      <c r="H16" s="59">
        <v>13000</v>
      </c>
      <c r="I16" s="59">
        <v>8863.15</v>
      </c>
      <c r="J16" s="81">
        <f t="shared" si="1"/>
        <v>46863.15</v>
      </c>
      <c r="K16" s="84">
        <f t="shared" si="2"/>
        <v>130863.15</v>
      </c>
    </row>
    <row r="17" spans="1:11" ht="15.75" thickBot="1" x14ac:dyDescent="0.3">
      <c r="A17" s="60"/>
      <c r="B17" s="61" t="s">
        <v>26</v>
      </c>
      <c r="C17" s="62">
        <f>SUM(C8:C16)</f>
        <v>452400</v>
      </c>
      <c r="D17" s="62">
        <f t="shared" ref="D17:K17" si="3">SUM(D8:D16)</f>
        <v>452561.93</v>
      </c>
      <c r="E17" s="62">
        <f t="shared" si="3"/>
        <v>469563.57</v>
      </c>
      <c r="F17" s="62">
        <f t="shared" si="3"/>
        <v>1374525.5</v>
      </c>
      <c r="G17" s="62">
        <f t="shared" si="3"/>
        <v>474565.23</v>
      </c>
      <c r="H17" s="62">
        <f t="shared" si="3"/>
        <v>394859.93</v>
      </c>
      <c r="I17" s="62">
        <f t="shared" si="3"/>
        <v>146649.48999999996</v>
      </c>
      <c r="J17" s="62">
        <f t="shared" si="3"/>
        <v>1016074.65</v>
      </c>
      <c r="K17" s="62">
        <f t="shared" si="3"/>
        <v>2390600.15</v>
      </c>
    </row>
    <row r="18" spans="1:11" ht="13.5" customHeight="1" thickBot="1" x14ac:dyDescent="0.3">
      <c r="A18" s="63"/>
      <c r="B18" s="64"/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2.75" customHeight="1" x14ac:dyDescent="0.25">
      <c r="A19" s="108" t="s">
        <v>5</v>
      </c>
      <c r="B19" s="110" t="s">
        <v>49</v>
      </c>
      <c r="C19" s="112" t="s">
        <v>53</v>
      </c>
      <c r="D19" s="112" t="s">
        <v>54</v>
      </c>
      <c r="E19" s="112" t="s">
        <v>55</v>
      </c>
      <c r="F19" s="112" t="s">
        <v>56</v>
      </c>
      <c r="G19" s="112" t="s">
        <v>57</v>
      </c>
      <c r="H19" s="112" t="s">
        <v>58</v>
      </c>
      <c r="I19" s="112" t="s">
        <v>59</v>
      </c>
      <c r="J19" s="112" t="s">
        <v>60</v>
      </c>
      <c r="K19" s="115" t="s">
        <v>46</v>
      </c>
    </row>
    <row r="20" spans="1:11" ht="25.5" customHeight="1" thickBot="1" x14ac:dyDescent="0.3">
      <c r="A20" s="109"/>
      <c r="B20" s="117"/>
      <c r="C20" s="113"/>
      <c r="D20" s="113"/>
      <c r="E20" s="113"/>
      <c r="F20" s="114"/>
      <c r="G20" s="113"/>
      <c r="H20" s="113"/>
      <c r="I20" s="113"/>
      <c r="J20" s="114"/>
      <c r="K20" s="116"/>
    </row>
    <row r="21" spans="1:11" ht="15.75" thickBot="1" x14ac:dyDescent="0.3">
      <c r="A21" s="67">
        <v>1</v>
      </c>
      <c r="B21" s="56" t="s">
        <v>40</v>
      </c>
      <c r="C21" s="54">
        <v>400</v>
      </c>
      <c r="D21" s="54">
        <v>400</v>
      </c>
      <c r="E21" s="54">
        <v>400</v>
      </c>
      <c r="F21" s="81">
        <f>SUM(C21:E21)</f>
        <v>1200</v>
      </c>
      <c r="G21" s="54">
        <v>400</v>
      </c>
      <c r="H21" s="54">
        <v>400</v>
      </c>
      <c r="I21" s="54">
        <v>400</v>
      </c>
      <c r="J21" s="81">
        <f>SUM(G21:I21)</f>
        <v>1200</v>
      </c>
      <c r="K21" s="82">
        <f>F21+J21</f>
        <v>2400</v>
      </c>
    </row>
    <row r="22" spans="1:11" ht="15.75" thickBot="1" x14ac:dyDescent="0.3">
      <c r="A22" s="60"/>
      <c r="B22" s="68" t="s">
        <v>26</v>
      </c>
      <c r="C22" s="31">
        <f t="shared" ref="C22:K22" si="4">SUM(C21:C21)</f>
        <v>400</v>
      </c>
      <c r="D22" s="31">
        <f t="shared" si="4"/>
        <v>400</v>
      </c>
      <c r="E22" s="31">
        <f t="shared" si="4"/>
        <v>400</v>
      </c>
      <c r="F22" s="31">
        <f t="shared" si="4"/>
        <v>1200</v>
      </c>
      <c r="G22" s="31">
        <f t="shared" si="4"/>
        <v>400</v>
      </c>
      <c r="H22" s="31">
        <f t="shared" si="4"/>
        <v>400</v>
      </c>
      <c r="I22" s="31">
        <f t="shared" si="4"/>
        <v>400</v>
      </c>
      <c r="J22" s="31">
        <f t="shared" si="4"/>
        <v>1200</v>
      </c>
      <c r="K22" s="31">
        <f t="shared" si="4"/>
        <v>2400</v>
      </c>
    </row>
    <row r="23" spans="1:11" ht="13.5" customHeight="1" thickBot="1" x14ac:dyDescent="0.3">
      <c r="A23" s="63"/>
      <c r="B23" s="69"/>
      <c r="C23" s="70"/>
      <c r="D23" s="70"/>
      <c r="E23" s="70"/>
      <c r="F23" s="65"/>
      <c r="G23" s="70"/>
      <c r="H23" s="70"/>
      <c r="I23" s="70"/>
      <c r="J23" s="65"/>
      <c r="K23" s="66"/>
    </row>
    <row r="24" spans="1:11" ht="12.75" customHeight="1" x14ac:dyDescent="0.25">
      <c r="A24" s="108" t="s">
        <v>5</v>
      </c>
      <c r="B24" s="110" t="s">
        <v>50</v>
      </c>
      <c r="C24" s="112" t="s">
        <v>53</v>
      </c>
      <c r="D24" s="112" t="s">
        <v>54</v>
      </c>
      <c r="E24" s="112" t="s">
        <v>55</v>
      </c>
      <c r="F24" s="112" t="s">
        <v>56</v>
      </c>
      <c r="G24" s="112" t="s">
        <v>57</v>
      </c>
      <c r="H24" s="112" t="s">
        <v>58</v>
      </c>
      <c r="I24" s="112" t="s">
        <v>59</v>
      </c>
      <c r="J24" s="112" t="s">
        <v>60</v>
      </c>
      <c r="K24" s="115" t="s">
        <v>46</v>
      </c>
    </row>
    <row r="25" spans="1:11" ht="27.75" customHeight="1" thickBot="1" x14ac:dyDescent="0.3">
      <c r="A25" s="109"/>
      <c r="B25" s="111"/>
      <c r="C25" s="113"/>
      <c r="D25" s="113"/>
      <c r="E25" s="113"/>
      <c r="F25" s="114"/>
      <c r="G25" s="113"/>
      <c r="H25" s="113"/>
      <c r="I25" s="113"/>
      <c r="J25" s="114"/>
      <c r="K25" s="116"/>
    </row>
    <row r="26" spans="1:11" x14ac:dyDescent="0.25">
      <c r="A26" s="71">
        <v>1</v>
      </c>
      <c r="B26" s="72" t="s">
        <v>51</v>
      </c>
      <c r="C26" s="54">
        <v>80000</v>
      </c>
      <c r="D26" s="54">
        <v>80000</v>
      </c>
      <c r="E26" s="54">
        <v>90000</v>
      </c>
      <c r="F26" s="81">
        <f>SUM(C26:E26)</f>
        <v>250000</v>
      </c>
      <c r="G26" s="54">
        <v>80000</v>
      </c>
      <c r="H26" s="54">
        <v>70000</v>
      </c>
      <c r="I26" s="54">
        <v>44109.77</v>
      </c>
      <c r="J26" s="81">
        <f>SUM(G26:I26)</f>
        <v>194109.77</v>
      </c>
      <c r="K26" s="82">
        <f t="shared" ref="K26:K34" si="5">F26+J26</f>
        <v>444109.77</v>
      </c>
    </row>
    <row r="27" spans="1:11" ht="14.25" customHeight="1" x14ac:dyDescent="0.25">
      <c r="A27" s="71">
        <v>2</v>
      </c>
      <c r="B27" s="72" t="s">
        <v>38</v>
      </c>
      <c r="C27" s="57">
        <v>160000</v>
      </c>
      <c r="D27" s="57">
        <v>160000</v>
      </c>
      <c r="E27" s="57">
        <v>160000</v>
      </c>
      <c r="F27" s="81">
        <f>SUM(C27:E27)</f>
        <v>480000</v>
      </c>
      <c r="G27" s="57">
        <v>70000</v>
      </c>
      <c r="H27" s="57">
        <v>70000</v>
      </c>
      <c r="I27" s="57">
        <v>37377.379999999997</v>
      </c>
      <c r="J27" s="81">
        <f>SUM(G27:I27)</f>
        <v>177377.38</v>
      </c>
      <c r="K27" s="83">
        <f t="shared" si="5"/>
        <v>657377.38</v>
      </c>
    </row>
    <row r="28" spans="1:11" s="63" customFormat="1" ht="12.75" x14ac:dyDescent="0.2">
      <c r="A28" s="71">
        <v>3</v>
      </c>
      <c r="B28" s="17" t="s">
        <v>61</v>
      </c>
      <c r="C28" s="57">
        <v>90000</v>
      </c>
      <c r="D28" s="57">
        <v>95000</v>
      </c>
      <c r="E28" s="57">
        <v>97294.5</v>
      </c>
      <c r="F28" s="81">
        <f t="shared" ref="F28:F34" si="6">SUM(C28:E28)</f>
        <v>282294.5</v>
      </c>
      <c r="G28" s="57">
        <v>97294.68</v>
      </c>
      <c r="H28" s="57">
        <v>30000</v>
      </c>
      <c r="I28" s="57">
        <v>30000</v>
      </c>
      <c r="J28" s="81">
        <f t="shared" ref="J28:J34" si="7">SUM(G28:I28)</f>
        <v>157294.68</v>
      </c>
      <c r="K28" s="83">
        <f t="shared" si="5"/>
        <v>439589.18</v>
      </c>
    </row>
    <row r="29" spans="1:11" ht="12.75" customHeight="1" x14ac:dyDescent="0.25">
      <c r="A29" s="71">
        <v>4</v>
      </c>
      <c r="B29" s="72" t="s">
        <v>39</v>
      </c>
      <c r="C29" s="57">
        <v>3300</v>
      </c>
      <c r="D29" s="57">
        <v>3300</v>
      </c>
      <c r="E29" s="57">
        <v>4300</v>
      </c>
      <c r="F29" s="81">
        <f t="shared" si="6"/>
        <v>10900</v>
      </c>
      <c r="G29" s="57">
        <v>3300</v>
      </c>
      <c r="H29" s="57">
        <v>2000</v>
      </c>
      <c r="I29" s="57">
        <v>192.62</v>
      </c>
      <c r="J29" s="81">
        <f t="shared" si="7"/>
        <v>5492.62</v>
      </c>
      <c r="K29" s="83">
        <f t="shared" si="5"/>
        <v>16392.62</v>
      </c>
    </row>
    <row r="30" spans="1:11" ht="12.75" customHeight="1" x14ac:dyDescent="0.25">
      <c r="A30" s="71">
        <v>5</v>
      </c>
      <c r="B30" s="72" t="s">
        <v>24</v>
      </c>
      <c r="C30" s="57">
        <v>55000</v>
      </c>
      <c r="D30" s="57">
        <v>55000</v>
      </c>
      <c r="E30" s="57">
        <v>55000</v>
      </c>
      <c r="F30" s="81">
        <f t="shared" si="6"/>
        <v>165000</v>
      </c>
      <c r="G30" s="57">
        <v>65000</v>
      </c>
      <c r="H30" s="57">
        <v>45000</v>
      </c>
      <c r="I30" s="57">
        <v>8082.96</v>
      </c>
      <c r="J30" s="81">
        <f t="shared" si="7"/>
        <v>118082.96</v>
      </c>
      <c r="K30" s="83">
        <f t="shared" si="5"/>
        <v>283082.96000000002</v>
      </c>
    </row>
    <row r="31" spans="1:11" ht="14.25" customHeight="1" x14ac:dyDescent="0.25">
      <c r="A31" s="71">
        <v>6</v>
      </c>
      <c r="B31" s="72" t="s">
        <v>40</v>
      </c>
      <c r="C31" s="57">
        <v>40000</v>
      </c>
      <c r="D31" s="57">
        <v>40000</v>
      </c>
      <c r="E31" s="57">
        <v>40000</v>
      </c>
      <c r="F31" s="81">
        <f t="shared" si="6"/>
        <v>120000</v>
      </c>
      <c r="G31" s="57">
        <v>40000</v>
      </c>
      <c r="H31" s="57">
        <v>23553.35</v>
      </c>
      <c r="I31" s="57">
        <v>6000</v>
      </c>
      <c r="J31" s="81">
        <f t="shared" si="7"/>
        <v>69553.350000000006</v>
      </c>
      <c r="K31" s="83">
        <f t="shared" si="5"/>
        <v>189553.35</v>
      </c>
    </row>
    <row r="32" spans="1:11" x14ac:dyDescent="0.25">
      <c r="A32" s="71">
        <v>7</v>
      </c>
      <c r="B32" s="56" t="s">
        <v>25</v>
      </c>
      <c r="C32" s="57">
        <v>20000</v>
      </c>
      <c r="D32" s="57">
        <v>20000</v>
      </c>
      <c r="E32" s="57">
        <v>20000</v>
      </c>
      <c r="F32" s="81">
        <f t="shared" si="6"/>
        <v>60000</v>
      </c>
      <c r="G32" s="57">
        <v>25000</v>
      </c>
      <c r="H32" s="57">
        <v>20000</v>
      </c>
      <c r="I32" s="57">
        <v>9729.66</v>
      </c>
      <c r="J32" s="81">
        <f t="shared" si="7"/>
        <v>54729.66</v>
      </c>
      <c r="K32" s="83">
        <f t="shared" si="5"/>
        <v>114729.66</v>
      </c>
    </row>
    <row r="33" spans="1:11" ht="12.75" customHeight="1" x14ac:dyDescent="0.25">
      <c r="A33" s="71">
        <v>8</v>
      </c>
      <c r="B33" s="72" t="s">
        <v>41</v>
      </c>
      <c r="C33" s="57">
        <v>7500</v>
      </c>
      <c r="D33" s="57">
        <v>7500</v>
      </c>
      <c r="E33" s="57">
        <v>7500</v>
      </c>
      <c r="F33" s="81">
        <f t="shared" si="6"/>
        <v>22500</v>
      </c>
      <c r="G33" s="57">
        <v>7500</v>
      </c>
      <c r="H33" s="57">
        <v>7500</v>
      </c>
      <c r="I33" s="57">
        <v>1158.9100000000001</v>
      </c>
      <c r="J33" s="81">
        <f t="shared" si="7"/>
        <v>16158.91</v>
      </c>
      <c r="K33" s="83">
        <f t="shared" si="5"/>
        <v>38658.910000000003</v>
      </c>
    </row>
    <row r="34" spans="1:11" ht="13.5" customHeight="1" thickBot="1" x14ac:dyDescent="0.3">
      <c r="A34" s="71">
        <v>9</v>
      </c>
      <c r="B34" s="69" t="s">
        <v>42</v>
      </c>
      <c r="C34" s="73">
        <v>35000</v>
      </c>
      <c r="D34" s="73">
        <v>35000</v>
      </c>
      <c r="E34" s="73">
        <v>35000</v>
      </c>
      <c r="F34" s="81">
        <f t="shared" si="6"/>
        <v>105000</v>
      </c>
      <c r="G34" s="73">
        <v>40000</v>
      </c>
      <c r="H34" s="73">
        <v>40000</v>
      </c>
      <c r="I34" s="73">
        <v>24506.33</v>
      </c>
      <c r="J34" s="81">
        <f t="shared" si="7"/>
        <v>104506.33</v>
      </c>
      <c r="K34" s="84">
        <f t="shared" si="5"/>
        <v>209506.33000000002</v>
      </c>
    </row>
    <row r="35" spans="1:11" ht="15.75" thickBot="1" x14ac:dyDescent="0.3">
      <c r="A35" s="60"/>
      <c r="B35" s="74" t="s">
        <v>26</v>
      </c>
      <c r="C35" s="75">
        <f>SUM(C26:C34)</f>
        <v>490800</v>
      </c>
      <c r="D35" s="75">
        <f t="shared" ref="D35:K35" si="8">SUM(D26:D34)</f>
        <v>495800</v>
      </c>
      <c r="E35" s="75">
        <f t="shared" si="8"/>
        <v>509094.5</v>
      </c>
      <c r="F35" s="75">
        <f t="shared" si="8"/>
        <v>1495694.5</v>
      </c>
      <c r="G35" s="75">
        <f t="shared" si="8"/>
        <v>428094.68</v>
      </c>
      <c r="H35" s="75">
        <f t="shared" si="8"/>
        <v>308053.34999999998</v>
      </c>
      <c r="I35" s="75">
        <f t="shared" si="8"/>
        <v>161157.63</v>
      </c>
      <c r="J35" s="75">
        <f t="shared" si="8"/>
        <v>897305.66</v>
      </c>
      <c r="K35" s="75">
        <f t="shared" si="8"/>
        <v>2393000.16</v>
      </c>
    </row>
    <row r="36" spans="1:11" ht="12.75" customHeight="1" thickBot="1" x14ac:dyDescent="0.3">
      <c r="A36" s="76"/>
      <c r="B36" s="76"/>
      <c r="C36" s="77"/>
      <c r="D36" s="77"/>
      <c r="E36" s="77"/>
      <c r="F36" s="66"/>
      <c r="G36" s="77"/>
      <c r="H36" s="77"/>
      <c r="I36" s="77"/>
      <c r="J36" s="66"/>
      <c r="K36" s="66"/>
    </row>
    <row r="37" spans="1:11" ht="13.5" customHeight="1" thickBot="1" x14ac:dyDescent="0.3">
      <c r="A37" s="78">
        <v>16</v>
      </c>
      <c r="B37" s="74" t="s">
        <v>52</v>
      </c>
      <c r="C37" s="79">
        <f>C17+C22+C35</f>
        <v>943600</v>
      </c>
      <c r="D37" s="79">
        <f t="shared" ref="D37:K37" si="9">D17+D22+D35</f>
        <v>948761.92999999993</v>
      </c>
      <c r="E37" s="79">
        <f t="shared" si="9"/>
        <v>979058.07000000007</v>
      </c>
      <c r="F37" s="79">
        <f t="shared" si="9"/>
        <v>2871420</v>
      </c>
      <c r="G37" s="79">
        <f t="shared" si="9"/>
        <v>903059.90999999992</v>
      </c>
      <c r="H37" s="79">
        <f t="shared" si="9"/>
        <v>703313.28</v>
      </c>
      <c r="I37" s="79">
        <f t="shared" si="9"/>
        <v>308207.12</v>
      </c>
      <c r="J37" s="79">
        <f t="shared" si="9"/>
        <v>1914580.31</v>
      </c>
      <c r="K37" s="79">
        <f t="shared" si="9"/>
        <v>4786000.3100000005</v>
      </c>
    </row>
    <row r="39" spans="1:11" x14ac:dyDescent="0.25">
      <c r="B39" s="80"/>
    </row>
    <row r="40" spans="1:11" ht="12.75" customHeight="1" x14ac:dyDescent="0.25">
      <c r="B40" s="80"/>
      <c r="J40" t="s">
        <v>30</v>
      </c>
    </row>
    <row r="41" spans="1:11" x14ac:dyDescent="0.25">
      <c r="J41" t="s">
        <v>32</v>
      </c>
    </row>
  </sheetData>
  <mergeCells count="34">
    <mergeCell ref="A3:K3"/>
    <mergeCell ref="A6:A7"/>
    <mergeCell ref="B6:B7"/>
    <mergeCell ref="C6:C7"/>
    <mergeCell ref="J6:J7"/>
    <mergeCell ref="K6:K7"/>
    <mergeCell ref="D6:D7"/>
    <mergeCell ref="E6:E7"/>
    <mergeCell ref="F6:F7"/>
    <mergeCell ref="I6:I7"/>
    <mergeCell ref="G6:G7"/>
    <mergeCell ref="H6:H7"/>
    <mergeCell ref="A19:A20"/>
    <mergeCell ref="B19:B20"/>
    <mergeCell ref="C19:C20"/>
    <mergeCell ref="J19:J20"/>
    <mergeCell ref="K19:K20"/>
    <mergeCell ref="D19:D20"/>
    <mergeCell ref="E19:E20"/>
    <mergeCell ref="F19:F20"/>
    <mergeCell ref="G19:G20"/>
    <mergeCell ref="H19:H20"/>
    <mergeCell ref="I19:I20"/>
    <mergeCell ref="A24:A25"/>
    <mergeCell ref="B24:B25"/>
    <mergeCell ref="C24:C25"/>
    <mergeCell ref="J24:J25"/>
    <mergeCell ref="K24:K25"/>
    <mergeCell ref="D24:D25"/>
    <mergeCell ref="E24:E25"/>
    <mergeCell ref="F24:F25"/>
    <mergeCell ref="G24:G25"/>
    <mergeCell ref="H24:H25"/>
    <mergeCell ref="I24:I25"/>
  </mergeCells>
  <pageMargins left="0" right="0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01-07-2023</vt:lpstr>
      <vt:lpstr>Desfasurator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Secretariat CAS Vrancea</cp:lastModifiedBy>
  <cp:lastPrinted>2023-07-05T13:36:49Z</cp:lastPrinted>
  <dcterms:created xsi:type="dcterms:W3CDTF">2022-12-27T07:12:25Z</dcterms:created>
  <dcterms:modified xsi:type="dcterms:W3CDTF">2023-08-21T12:10:51Z</dcterms:modified>
</cp:coreProperties>
</file>